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tabRatio="977" activeTab="10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SU akcije" sheetId="9" r:id="rId9"/>
    <sheet name="SU obveznice" sheetId="10" r:id="rId10"/>
    <sheet name="NDG" sheetId="11" r:id="rId11"/>
  </sheets>
  <definedNames/>
  <calcPr fullCalcOnLoad="1"/>
</workbook>
</file>

<file path=xl/sharedStrings.xml><?xml version="1.0" encoding="utf-8"?>
<sst xmlns="http://schemas.openxmlformats.org/spreadsheetml/2006/main" count="1025" uniqueCount="669">
  <si>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</si>
  <si>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</si>
  <si>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</si>
  <si>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</si>
  <si>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</si>
  <si>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</si>
  <si>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</si>
  <si>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</si>
  <si>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</si>
  <si>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</si>
  <si>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</si>
  <si>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</si>
  <si>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</si>
  <si>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</si>
  <si>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</si>
  <si>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</si>
  <si>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</si>
  <si>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</si>
  <si>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</si>
  <si>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</si>
  <si>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</si>
  <si>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</si>
  <si>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</si>
  <si>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</si>
  <si>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</si>
  <si>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</si>
  <si>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</si>
  <si>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</si>
  <si>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</si>
  <si>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</si>
  <si>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</si>
  <si>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</si>
  <si>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</si>
  <si>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</si>
  <si>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</si>
  <si>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02,07,2021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</si>
  <si>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</si>
  <si>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</si>
  <si>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</si>
  <si>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</si>
  <si>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</si>
  <si>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</si>
  <si>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</si>
  <si>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</si>
  <si>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</si>
  <si>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</si>
  <si>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</si>
  <si>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</si>
  <si>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</si>
  <si>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</si>
  <si>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</si>
  <si>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</si>
  <si>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</si>
  <si>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</si>
  <si>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</si>
  <si>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</si>
  <si>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</si>
  <si>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</si>
  <si>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</si>
  <si>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</si>
  <si>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</si>
  <si>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</si>
  <si>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</si>
  <si>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</si>
  <si>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</si>
  <si>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</si>
  <si>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</si>
  <si>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</si>
  <si>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</si>
  <si>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Dividenda/Akcije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</si>
  <si>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</si>
  <si>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</si>
  <si>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</si>
  <si>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</si>
  <si>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</si>
  <si>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</si>
  <si>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</si>
  <si>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</si>
  <si>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</si>
  <si>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</si>
  <si>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</si>
  <si>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</si>
  <si>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</si>
  <si>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>NAKNADA ZA UPRAVLJANJE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</si>
  <si>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</si>
  <si>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</si>
  <si>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</si>
  <si>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</si>
  <si>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</si>
  <si>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</si>
  <si>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</si>
  <si>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</si>
  <si>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</si>
  <si>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</si>
  <si>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</si>
  <si>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</si>
  <si>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</si>
  <si>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</si>
  <si>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</si>
  <si>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</si>
  <si>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</si>
  <si>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</si>
  <si>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</si>
  <si>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</si>
  <si>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</si>
  <si>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</si>
  <si>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</si>
  <si>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</si>
  <si>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</si>
  <si>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</si>
  <si>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</si>
  <si>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</si>
  <si>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</si>
  <si>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</si>
  <si>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</si>
  <si>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</si>
  <si>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</si>
  <si>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</si>
  <si>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</si>
  <si>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</si>
  <si>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</si>
  <si>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</si>
  <si>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</si>
  <si>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</si>
  <si>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</si>
  <si>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</si>
  <si>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</si>
  <si>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</si>
  <si>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</si>
  <si>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</si>
  <si>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</si>
  <si>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</si>
  <si>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</si>
  <si>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</si>
  <si>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</si>
  <si>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</si>
  <si>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</si>
  <si>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</si>
  <si>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</si>
  <si>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</si>
  <si>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</si>
  <si>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</si>
  <si>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</si>
  <si>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</si>
  <si>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</si>
  <si>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</si>
  <si>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</si>
  <si>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</si>
  <si>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</si>
  <si>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</si>
  <si>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</si>
  <si>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</si>
  <si>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</si>
  <si>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</si>
  <si>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</si>
  <si>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</si>
  <si>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</si>
  <si>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</si>
  <si>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</si>
  <si>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</si>
  <si>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</si>
  <si>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</si>
  <si>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</si>
  <si>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</si>
  <si>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</si>
  <si>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</si>
  <si>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</si>
  <si>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</si>
  <si>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</si>
  <si>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</si>
  <si>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</si>
  <si>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</si>
  <si>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</si>
  <si>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</si>
  <si>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</si>
  <si>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</si>
  <si>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</si>
  <si>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</si>
  <si>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</si>
  <si>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</si>
  <si>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</si>
  <si>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</si>
  <si>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</si>
  <si>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</si>
  <si>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</si>
  <si>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</si>
  <si>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</si>
  <si>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</si>
  <si>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</si>
  <si>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</si>
  <si>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</si>
  <si>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</si>
  <si>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</si>
  <si>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</si>
  <si>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</si>
  <si>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</si>
  <si>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</si>
  <si>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</si>
  <si>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</si>
  <si>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</si>
  <si>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</si>
  <si>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</si>
  <si>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</si>
  <si>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</si>
  <si>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</si>
  <si>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</si>
  <si>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</si>
  <si>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</si>
  <si>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</si>
  <si>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</si>
  <si>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</si>
  <si>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</si>
  <si>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</si>
  <si>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</si>
  <si>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</si>
  <si>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</si>
  <si>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</si>
  <si>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</si>
  <si>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</si>
  <si>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</si>
  <si>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</si>
  <si>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</si>
  <si>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</si>
  <si>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</si>
  <si>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</si>
  <si>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</si>
  <si>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</si>
  <si>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</si>
  <si>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</si>
  <si>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</si>
  <si>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</si>
  <si>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</si>
  <si>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</si>
  <si>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</si>
  <si>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</si>
  <si>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</si>
  <si>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</si>
  <si>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</si>
  <si>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</si>
  <si>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</si>
  <si>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</si>
  <si>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</si>
  <si>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</si>
  <si>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</si>
  <si>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</si>
  <si>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</si>
  <si>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</si>
  <si>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</si>
  <si>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</si>
  <si>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</si>
  <si>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</si>
  <si>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</si>
  <si>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</si>
  <si>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</si>
  <si>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</si>
  <si>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</si>
  <si>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</si>
  <si>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</si>
  <si>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</si>
  <si>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</si>
  <si>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</si>
  <si>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</si>
  <si>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</si>
  <si>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</si>
  <si>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</si>
  <si>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</si>
  <si>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</si>
  <si>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</si>
  <si>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</si>
  <si>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</si>
  <si>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</si>
  <si>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</si>
  <si>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</si>
  <si>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</si>
  <si>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</si>
  <si>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</si>
  <si>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</si>
  <si>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</si>
  <si>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</si>
  <si>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</si>
  <si>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</si>
  <si>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</si>
  <si>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</si>
  <si>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</si>
  <si>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</si>
  <si>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</si>
  <si>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</si>
  <si>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</si>
  <si>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</si>
  <si>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</si>
  <si>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</si>
  <si>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</si>
  <si>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</si>
  <si>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</si>
  <si>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</si>
  <si>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</si>
  <si>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</si>
  <si>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</si>
  <si>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</si>
  <si>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</si>
  <si>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</si>
  <si>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</si>
  <si>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</si>
  <si>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</si>
  <si>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</si>
  <si>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</si>
  <si>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</si>
  <si>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</si>
  <si>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</si>
  <si>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</si>
  <si>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</si>
  <si>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</si>
  <si>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</si>
  <si>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</si>
  <si>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</si>
  <si>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</si>
  <si>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</si>
  <si>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</si>
  <si>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</si>
  <si>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</si>
  <si>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</si>
  <si>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</si>
  <si>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</si>
  <si>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</si>
  <si>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</si>
  <si>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</si>
  <si>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</si>
  <si>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</si>
  <si>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</si>
  <si>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</si>
  <si>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</si>
  <si>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</si>
  <si>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</si>
  <si>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</si>
  <si>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</si>
  <si>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</si>
  <si>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</si>
  <si>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</si>
  <si>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</si>
  <si>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</si>
  <si>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</si>
  <si>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</si>
  <si>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</si>
  <si>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</si>
  <si>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</si>
  <si>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</si>
  <si>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</si>
  <si>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</si>
  <si>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</si>
  <si>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</si>
  <si>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</si>
  <si>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</si>
  <si>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</si>
  <si>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</si>
  <si>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</si>
  <si>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</si>
  <si>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</si>
  <si>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</si>
  <si>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</si>
  <si>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</si>
  <si>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</si>
  <si>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</si>
  <si>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</si>
  <si>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</si>
  <si>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</si>
  <si>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</si>
  <si>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</si>
  <si>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</si>
  <si>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</si>
  <si>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</si>
  <si>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</si>
  <si>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</si>
  <si>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</si>
  <si>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</si>
  <si>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</si>
  <si>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</si>
  <si>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</si>
  <si>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</si>
  <si>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</si>
  <si>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</si>
  <si>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</si>
  <si>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</si>
  <si>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</si>
  <si>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</si>
  <si>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</si>
  <si>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</si>
  <si>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</si>
  <si>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</si>
  <si>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</si>
  <si>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</si>
  <si>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</si>
  <si>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</si>
  <si>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</si>
  <si>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</si>
  <si>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</si>
  <si>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</si>
  <si>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</si>
  <si>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</si>
  <si>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</si>
  <si>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</si>
  <si>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</si>
  <si>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</si>
  <si>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</si>
  <si>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</si>
  <si>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</si>
  <si>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</si>
  <si>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</si>
  <si>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</si>
  <si>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</si>
  <si>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PONOVO IZKAZANO STANJE NA DAN  01,01 TEKUĆEG OBRAČUNSKOG PERIODA 301+-302+-303)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</si>
  <si>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</si>
  <si>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</si>
  <si>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</si>
  <si>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</si>
  <si>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</si>
  <si>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</si>
  <si>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</si>
  <si>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</si>
  <si>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</si>
  <si>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</si>
  <si>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</si>
  <si>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</si>
  <si>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</si>
  <si>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</si>
  <si>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</si>
  <si>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</si>
  <si>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</si>
  <si>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</si>
  <si>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</si>
  <si>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</si>
  <si>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</si>
  <si>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</si>
  <si>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</si>
  <si>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</si>
  <si>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</si>
  <si>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</si>
  <si>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</si>
  <si>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</si>
  <si>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</si>
  <si>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</si>
  <si>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</si>
  <si>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</si>
  <si>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</si>
  <si>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</si>
  <si>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</si>
  <si>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</si>
  <si>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</si>
  <si>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</si>
  <si>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</si>
  <si>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</si>
  <si>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</si>
  <si>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</si>
  <si>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</si>
  <si>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</si>
  <si>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</si>
  <si>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</si>
  <si>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</si>
  <si>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</si>
  <si>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</si>
  <si>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</si>
  <si>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</si>
  <si>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</si>
  <si>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</si>
  <si>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</si>
  <si>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</si>
  <si>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</si>
  <si>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</si>
  <si>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</si>
  <si>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</si>
  <si>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</si>
  <si>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</si>
  <si>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</si>
  <si>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</si>
  <si>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</si>
  <si>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</si>
  <si>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</si>
  <si>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</si>
  <si>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 xml:space="preserve">                                             P O Z I C I J A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</si>
  <si>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</si>
  <si>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</si>
  <si>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</si>
  <si>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</si>
  <si>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</si>
  <si>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</si>
  <si>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</si>
  <si>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</si>
  <si>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</si>
  <si>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</si>
  <si>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</si>
  <si>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Naziv investicionog fonda: Otvoreni mješoviti investicioni fond INVEST NOVA</t>
  </si>
  <si>
    <t>na dan 31.03.2023. godine</t>
  </si>
  <si>
    <t xml:space="preserve">Dana, 31.03.2023. godine                        </t>
  </si>
  <si>
    <t xml:space="preserve">  za period od 01.01 do 31.03.2023. godine</t>
  </si>
  <si>
    <t>Dana, 31.03.2023. godine</t>
  </si>
  <si>
    <t>za period od 01.01.do 31.03.2023. godine</t>
  </si>
  <si>
    <t>za period od 01.01. do 31.03.2023. godine</t>
  </si>
  <si>
    <t xml:space="preserve">Dana, 31.03.2023. godine                                 </t>
  </si>
  <si>
    <t>TSL9RA</t>
  </si>
  <si>
    <t>za period od  01.01.2023. do  31,03.2023.</t>
  </si>
  <si>
    <t>Grupa računa/ račun</t>
  </si>
  <si>
    <t>od 01.01. do 31.03.2023. godine</t>
  </si>
  <si>
    <t xml:space="preserve">Dana, 31.03.2023. godine                  </t>
  </si>
  <si>
    <t>Registarski broj investicionog fonda: 01956973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</si>
  <si>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</si>
  <si>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</si>
  <si>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</si>
  <si>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</si>
  <si>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</si>
  <si>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</si>
  <si>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</si>
  <si>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</si>
  <si>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TC BALKANA AD MRKONJIĆ GRAD</t>
  </si>
  <si>
    <t>O</t>
  </si>
  <si>
    <t>BKMG-R-A</t>
  </si>
  <si>
    <t>ČAJAVEC-MEGA AD BANJA LUKA</t>
  </si>
  <si>
    <t>CMEG-R-A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</si>
  <si>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</si>
  <si>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</si>
  <si>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</si>
  <si>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</si>
  <si>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</si>
  <si>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</si>
  <si>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</si>
  <si>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</si>
  <si>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</si>
  <si>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</si>
  <si>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FMSN AD PALE U STEČAJU</t>
  </si>
  <si>
    <t>FMSN-R-A</t>
  </si>
  <si>
    <t>GRAFAM DD BRČKO</t>
  </si>
  <si>
    <t>GRF9-R-A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</si>
  <si>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</si>
  <si>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</si>
  <si>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</si>
  <si>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</si>
  <si>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</si>
  <si>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</si>
  <si>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INDUSTRIJSKE PLANTAŽE AD BANJA LUKA</t>
  </si>
  <si>
    <t>IPBL-R-A</t>
  </si>
  <si>
    <t>MH ERS ZP IRCE AD ISTOČNO SARAJEVO</t>
  </si>
  <si>
    <t>IZEN-R-A</t>
  </si>
  <si>
    <t>JUGOPREVOZ AD BILEĆA</t>
  </si>
  <si>
    <t>JGPB-R-A</t>
  </si>
  <si>
    <t>JELŠINGRAD LIVAR LIVNICA ČELIKA AD BANJA LUKA</t>
  </si>
  <si>
    <t>JLLC-R-A</t>
  </si>
  <si>
    <t>KOMUNALAC AD DERVENTA</t>
  </si>
  <si>
    <t>KMND-R-A</t>
  </si>
  <si>
    <t>KOMPRED AD UGLJEVIK</t>
  </si>
  <si>
    <t>KMPD-R-A</t>
  </si>
  <si>
    <t>KP KOMUNALAC AD FOČA</t>
  </si>
  <si>
    <t>KOMF-R-A</t>
  </si>
  <si>
    <t>JP KOMUNALNO AD PALE</t>
  </si>
  <si>
    <t>KPPL-R-A</t>
  </si>
  <si>
    <t>ADDIKO BANK AD</t>
  </si>
  <si>
    <t>KRLB-R-A</t>
  </si>
  <si>
    <t>RŽR LJUBIJA AD PRIJEDOR</t>
  </si>
  <si>
    <t>LJUB-R-A</t>
  </si>
  <si>
    <t>LUKA AD ŠAMAC</t>
  </si>
  <si>
    <t>LKSM-R-A</t>
  </si>
  <si>
    <t>UNICREDIT BANK AD BANJA LUKA</t>
  </si>
  <si>
    <t>NBLB-R-B</t>
  </si>
  <si>
    <t>DD NOVI BIMEKS BRČKO - U STEČAJU</t>
  </si>
  <si>
    <t>NBS9-R-A</t>
  </si>
  <si>
    <t>SRPSKE POŠTE AD BANJA LUKA</t>
  </si>
  <si>
    <t>POST-R-A</t>
  </si>
  <si>
    <t>NESTRO PETROL AD BANJA LUKA</t>
  </si>
  <si>
    <t>PTRL-R-A</t>
  </si>
  <si>
    <t>POSLOVNA ZONA AD BANJA LUKA</t>
  </si>
  <si>
    <t>PZBL-R-A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</si>
  <si>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</si>
  <si>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</si>
  <si>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</si>
  <si>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</si>
  <si>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</si>
  <si>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</si>
  <si>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</si>
  <si>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</si>
  <si>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</si>
  <si>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</si>
  <si>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</si>
  <si>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</si>
  <si>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</si>
  <si>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</si>
  <si>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</si>
  <si>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</si>
  <si>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</si>
  <si>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</si>
  <si>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VETERINARSKA STANICA AD BIJELJINA - U STEČAJU</t>
  </si>
  <si>
    <t>VSBN-R-A</t>
  </si>
  <si>
    <t>VETERINARSKA STANICA AD DOBOJ</t>
  </si>
  <si>
    <t>VSDB-R-A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</si>
  <si>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</si>
  <si>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</si>
  <si>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</si>
  <si>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</si>
  <si>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</si>
  <si>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</si>
  <si>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</si>
  <si>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</si>
  <si>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</si>
  <si>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</si>
  <si>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</si>
  <si>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</si>
  <si>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</si>
  <si>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</si>
  <si>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</si>
  <si>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</si>
  <si>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</si>
  <si>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</si>
  <si>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</si>
  <si>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</si>
  <si>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</si>
  <si>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</si>
  <si>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</si>
  <si>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</si>
  <si>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</si>
  <si>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</si>
  <si>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</si>
  <si>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RSRS-O-N</t>
  </si>
  <si>
    <t>RSRS-O-P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</si>
  <si>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</si>
  <si>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</si>
  <si>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</si>
  <si>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</si>
  <si>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</si>
  <si>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</si>
  <si>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</si>
  <si>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</si>
  <si>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</si>
  <si>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IZVJEŠTAJ O STRUKTURI ULAGANJA INVESTICIONOG FONDA - AKCIJE na dan  31.03.2023. GODINE</t>
  </si>
  <si>
    <t>Naziv investicionog fonda: DUIF INEST NOVA AD  OMIF INVEST NOVA</t>
  </si>
  <si>
    <t>IZVJEŠTAJ O STRUKTURI ULAGANJA INVESTICIONOG FONDA - OBVEZNICE na dan 31.03.2023. GODINE</t>
  </si>
  <si>
    <t>RSRS-O-R</t>
  </si>
  <si>
    <t xml:space="preserve">Dana, 31.03.2023. godine                                                         </t>
  </si>
  <si>
    <t>Registarski broj fonda: JP-M-8</t>
  </si>
  <si>
    <t>IZVJEŠTAJ O NEREALIZOVANIM DOBICIMA (GUBICIMA) INVESTICIONOG FONDA na dan 31.03.2023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</si>
  <si>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</si>
  <si>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</si>
  <si>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</si>
  <si>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</si>
  <si>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</si>
  <si>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</si>
  <si>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</si>
  <si>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</si>
  <si>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</si>
  <si>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po fer vr. kroz</t>
  </si>
  <si>
    <t>ostali uk. rezultat</t>
  </si>
  <si>
    <t>Reval. po</t>
  </si>
  <si>
    <t>osnovu</t>
  </si>
  <si>
    <t>instr.</t>
  </si>
  <si>
    <t>zaštite</t>
  </si>
  <si>
    <t>Kumulativni</t>
  </si>
  <si>
    <t>nerealiz. D/G</t>
  </si>
  <si>
    <t>priznat kroz</t>
  </si>
  <si>
    <t>bilans uspjeha</t>
  </si>
  <si>
    <t>Nerealiz. D/G</t>
  </si>
  <si>
    <t>rezultat</t>
  </si>
  <si>
    <t>perioda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</si>
  <si>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</si>
  <si>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</si>
  <si>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</si>
  <si>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</si>
  <si>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</si>
  <si>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</si>
  <si>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</si>
  <si>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</si>
  <si>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</si>
  <si>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Ukupno:</t>
  </si>
  <si>
    <t>Naziv fonda: DUIF INVEST NOVA AD- OMIF INVEST NOVA</t>
  </si>
  <si>
    <t xml:space="preserve">            Lice sa licencom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</si>
</sst>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[$-F400]h:mm:ss\ AM/PM"/>
    <numFmt numFmtId="167" formatCode="[$-181A]dddd\,\ dd\.\ mmmm\ yyyy\."/>
    <numFmt numFmtId="168" formatCode="#,##0.000000"/>
    <numFmt numFmtId="169" formatCode="0;[Red]0"/>
    <numFmt numFmtId="170" formatCode="#,##0;[Red]#,##0"/>
    <numFmt numFmtId="171" formatCode="0.0000"/>
    <numFmt numFmtId="172" formatCode="#,##0.00;[Red]#,##0.00"/>
    <numFmt numFmtId="173" formatCode="#,##0\ _D_i_n_."/>
    <numFmt numFmtId="174" formatCode="###0.000000;###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color indexed="63"/>
      <name val="Segoe UI"/>
      <family val="2"/>
    </font>
    <font>
      <b/>
      <sz val="11"/>
      <color indexed="63"/>
      <name val="Segoe UI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b/>
      <sz val="11"/>
      <color rgb="FF40404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1" fontId="4" fillId="0" borderId="13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0" fillId="0" borderId="0" xfId="58">
      <alignment/>
      <protection/>
    </xf>
    <xf numFmtId="3" fontId="2" fillId="0" borderId="0" xfId="58" applyNumberFormat="1" applyFont="1" applyFill="1">
      <alignment/>
      <protection/>
    </xf>
    <xf numFmtId="164" fontId="2" fillId="0" borderId="0" xfId="58" applyNumberFormat="1" applyFont="1" applyFill="1">
      <alignment/>
      <protection/>
    </xf>
    <xf numFmtId="4" fontId="2" fillId="0" borderId="0" xfId="58" applyNumberFormat="1" applyFont="1" applyFill="1" applyAlignment="1">
      <alignment/>
      <protection/>
    </xf>
    <xf numFmtId="0" fontId="2" fillId="0" borderId="0" xfId="58" applyFont="1" applyFill="1" applyBorder="1" applyAlignment="1">
      <alignment/>
      <protection/>
    </xf>
    <xf numFmtId="168" fontId="2" fillId="0" borderId="0" xfId="58" applyNumberFormat="1" applyFont="1" applyFill="1" applyBorder="1" applyAlignment="1">
      <alignment/>
      <protection/>
    </xf>
    <xf numFmtId="0" fontId="2" fillId="0" borderId="0" xfId="58" applyFont="1" applyFill="1" applyBorder="1">
      <alignment/>
      <protection/>
    </xf>
    <xf numFmtId="0" fontId="0" fillId="0" borderId="0" xfId="58" applyFill="1">
      <alignment/>
      <protection/>
    </xf>
    <xf numFmtId="0" fontId="2" fillId="0" borderId="0" xfId="58" applyFont="1" applyFill="1" applyAlignment="1">
      <alignment horizontal="center"/>
      <protection/>
    </xf>
    <xf numFmtId="4" fontId="2" fillId="0" borderId="0" xfId="58" applyNumberFormat="1" applyFont="1" applyFill="1" applyBorder="1" applyAlignment="1">
      <alignment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7" xfId="58" applyFont="1" applyFill="1" applyBorder="1" applyAlignment="1">
      <alignment vertical="center"/>
      <protection/>
    </xf>
    <xf numFmtId="0" fontId="48" fillId="37" borderId="10" xfId="0" applyFont="1" applyFill="1" applyBorder="1" applyAlignment="1">
      <alignment horizontal="left" wrapText="1"/>
    </xf>
    <xf numFmtId="0" fontId="48" fillId="37" borderId="10" xfId="0" applyFont="1" applyFill="1" applyBorder="1" applyAlignment="1">
      <alignment horizontal="center" wrapText="1"/>
    </xf>
    <xf numFmtId="0" fontId="2" fillId="0" borderId="10" xfId="58" applyFont="1" applyFill="1" applyBorder="1" applyAlignment="1">
      <alignment horizontal="center" vertical="center"/>
      <protection/>
    </xf>
    <xf numFmtId="0" fontId="48" fillId="37" borderId="10" xfId="0" applyFont="1" applyFill="1" applyBorder="1" applyAlignment="1">
      <alignment horizontal="right" wrapText="1"/>
    </xf>
    <xf numFmtId="4" fontId="48" fillId="37" borderId="10" xfId="0" applyNumberFormat="1" applyFont="1" applyFill="1" applyBorder="1" applyAlignment="1">
      <alignment horizontal="right" wrapText="1"/>
    </xf>
    <xf numFmtId="0" fontId="2" fillId="0" borderId="10" xfId="58" applyFont="1" applyFill="1" applyBorder="1" applyAlignment="1">
      <alignment horizontal="left" vertical="top" wrapText="1"/>
      <protection/>
    </xf>
    <xf numFmtId="0" fontId="2" fillId="0" borderId="10" xfId="58" applyFont="1" applyFill="1" applyBorder="1" applyAlignment="1">
      <alignment vertical="top" wrapText="1"/>
      <protection/>
    </xf>
    <xf numFmtId="0" fontId="2" fillId="0" borderId="10" xfId="58" applyFont="1" applyFill="1" applyBorder="1" applyAlignment="1">
      <alignment horizontal="center"/>
      <protection/>
    </xf>
    <xf numFmtId="0" fontId="0" fillId="0" borderId="10" xfId="58" applyFont="1" applyFill="1" applyBorder="1" applyAlignment="1">
      <alignment horizontal="center"/>
      <protection/>
    </xf>
    <xf numFmtId="3" fontId="2" fillId="0" borderId="10" xfId="58" applyNumberFormat="1" applyFont="1" applyFill="1" applyBorder="1" applyAlignment="1">
      <alignment horizontal="center"/>
      <protection/>
    </xf>
    <xf numFmtId="4" fontId="4" fillId="0" borderId="10" xfId="58" applyNumberFormat="1" applyFont="1" applyFill="1" applyBorder="1">
      <alignment/>
      <protection/>
    </xf>
    <xf numFmtId="169" fontId="2" fillId="0" borderId="10" xfId="58" applyNumberFormat="1" applyFont="1" applyFill="1" applyBorder="1" applyAlignment="1">
      <alignment horizontal="center"/>
      <protection/>
    </xf>
    <xf numFmtId="0" fontId="0" fillId="0" borderId="10" xfId="58" applyFont="1" applyFill="1" applyBorder="1">
      <alignment/>
      <protection/>
    </xf>
    <xf numFmtId="1" fontId="2" fillId="0" borderId="10" xfId="58" applyNumberFormat="1" applyFont="1" applyFill="1" applyBorder="1" applyAlignment="1">
      <alignment horizontal="center"/>
      <protection/>
    </xf>
    <xf numFmtId="170" fontId="2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>
      <alignment/>
      <protection/>
    </xf>
    <xf numFmtId="0" fontId="2" fillId="0" borderId="10" xfId="58" applyFont="1" applyFill="1" applyBorder="1" applyAlignment="1">
      <alignment horizontal="right" vertical="top" wrapText="1"/>
      <protection/>
    </xf>
    <xf numFmtId="164" fontId="2" fillId="0" borderId="10" xfId="58" applyNumberFormat="1" applyFont="1" applyFill="1" applyBorder="1" applyAlignment="1">
      <alignment vertical="top" wrapText="1"/>
      <protection/>
    </xf>
    <xf numFmtId="4" fontId="4" fillId="0" borderId="10" xfId="58" applyNumberFormat="1" applyFont="1" applyFill="1" applyBorder="1" applyAlignment="1">
      <alignment horizontal="right" vertical="top" wrapText="1"/>
      <protection/>
    </xf>
    <xf numFmtId="1" fontId="2" fillId="0" borderId="10" xfId="58" applyNumberFormat="1" applyFont="1" applyFill="1" applyBorder="1">
      <alignment/>
      <protection/>
    </xf>
    <xf numFmtId="0" fontId="4" fillId="0" borderId="10" xfId="58" applyFont="1" applyFill="1" applyBorder="1" applyAlignment="1">
      <alignment horizontal="left" vertical="top" wrapText="1"/>
      <protection/>
    </xf>
    <xf numFmtId="3" fontId="2" fillId="0" borderId="10" xfId="58" applyNumberFormat="1" applyFont="1" applyFill="1" applyBorder="1" applyAlignment="1">
      <alignment vertical="top" wrapText="1"/>
      <protection/>
    </xf>
    <xf numFmtId="171" fontId="4" fillId="0" borderId="10" xfId="58" applyNumberFormat="1" applyFont="1" applyFill="1" applyBorder="1" applyAlignment="1">
      <alignment vertical="top" wrapText="1"/>
      <protection/>
    </xf>
    <xf numFmtId="4" fontId="2" fillId="0" borderId="10" xfId="58" applyNumberFormat="1" applyFont="1" applyFill="1" applyBorder="1" applyAlignment="1">
      <alignment vertical="top" wrapText="1"/>
      <protection/>
    </xf>
    <xf numFmtId="4" fontId="4" fillId="0" borderId="10" xfId="58" applyNumberFormat="1" applyFont="1" applyFill="1" applyBorder="1" applyAlignment="1">
      <alignment vertical="top" wrapText="1"/>
      <protection/>
    </xf>
    <xf numFmtId="0" fontId="4" fillId="0" borderId="10" xfId="58" applyFont="1" applyFill="1" applyBorder="1" applyAlignment="1">
      <alignment vertical="top" wrapText="1"/>
      <protection/>
    </xf>
    <xf numFmtId="0" fontId="2" fillId="0" borderId="10" xfId="58" applyFont="1" applyFill="1" applyBorder="1">
      <alignment/>
      <protection/>
    </xf>
    <xf numFmtId="3" fontId="2" fillId="0" borderId="10" xfId="58" applyNumberFormat="1" applyFont="1" applyFill="1" applyBorder="1" applyAlignment="1">
      <alignment/>
      <protection/>
    </xf>
    <xf numFmtId="164" fontId="2" fillId="0" borderId="10" xfId="58" applyNumberFormat="1" applyFont="1" applyFill="1" applyBorder="1" applyAlignment="1">
      <alignment/>
      <protection/>
    </xf>
    <xf numFmtId="172" fontId="4" fillId="0" borderId="10" xfId="58" applyNumberFormat="1" applyFont="1" applyFill="1" applyBorder="1">
      <alignment/>
      <protection/>
    </xf>
    <xf numFmtId="164" fontId="2" fillId="0" borderId="10" xfId="58" applyNumberFormat="1" applyFont="1" applyFill="1" applyBorder="1">
      <alignment/>
      <protection/>
    </xf>
    <xf numFmtId="4" fontId="4" fillId="0" borderId="10" xfId="58" applyNumberFormat="1" applyFont="1" applyFill="1" applyBorder="1" applyAlignment="1">
      <alignment/>
      <protection/>
    </xf>
    <xf numFmtId="168" fontId="4" fillId="0" borderId="10" xfId="58" applyNumberFormat="1" applyFont="1" applyFill="1" applyBorder="1">
      <alignment/>
      <protection/>
    </xf>
    <xf numFmtId="168" fontId="4" fillId="0" borderId="10" xfId="58" applyNumberFormat="1" applyFont="1" applyFill="1" applyBorder="1" applyAlignment="1">
      <alignment/>
      <protection/>
    </xf>
    <xf numFmtId="3" fontId="4" fillId="0" borderId="10" xfId="58" applyNumberFormat="1" applyFont="1" applyFill="1" applyBorder="1" applyAlignment="1">
      <alignment/>
      <protection/>
    </xf>
    <xf numFmtId="164" fontId="4" fillId="0" borderId="10" xfId="58" applyNumberFormat="1" applyFont="1" applyFill="1" applyBorder="1" applyAlignment="1">
      <alignment/>
      <protection/>
    </xf>
    <xf numFmtId="172" fontId="4" fillId="0" borderId="10" xfId="58" applyNumberFormat="1" applyFont="1" applyFill="1" applyBorder="1" applyAlignment="1">
      <alignment horizontal="right"/>
      <protection/>
    </xf>
    <xf numFmtId="4" fontId="2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0" fontId="8" fillId="0" borderId="0" xfId="58" applyFont="1" applyFill="1" applyAlignment="1">
      <alignment horizontal="center"/>
      <protection/>
    </xf>
    <xf numFmtId="168" fontId="2" fillId="0" borderId="0" xfId="58" applyNumberFormat="1" applyFont="1" applyFill="1">
      <alignment/>
      <protection/>
    </xf>
    <xf numFmtId="172" fontId="2" fillId="0" borderId="0" xfId="58" applyNumberFormat="1" applyFont="1" applyFill="1" applyBorder="1">
      <alignment/>
      <protection/>
    </xf>
    <xf numFmtId="0" fontId="0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18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vertical="center" wrapText="1"/>
      <protection/>
    </xf>
    <xf numFmtId="0" fontId="9" fillId="0" borderId="0" xfId="58" applyFont="1" applyBorder="1" applyAlignment="1">
      <alignment vertical="center"/>
      <protection/>
    </xf>
    <xf numFmtId="0" fontId="2" fillId="0" borderId="17" xfId="58" applyFont="1" applyFill="1" applyBorder="1" applyAlignment="1">
      <alignment vertical="center" wrapText="1"/>
      <protection/>
    </xf>
    <xf numFmtId="0" fontId="9" fillId="0" borderId="0" xfId="58" applyFont="1" applyBorder="1" applyAlignment="1">
      <alignment horizontal="left" vertical="center"/>
      <protection/>
    </xf>
    <xf numFmtId="0" fontId="2" fillId="0" borderId="16" xfId="58" applyFont="1" applyFill="1" applyBorder="1" applyAlignment="1">
      <alignment vertical="center"/>
      <protection/>
    </xf>
    <xf numFmtId="0" fontId="2" fillId="0" borderId="16" xfId="58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vertical="center"/>
      <protection/>
    </xf>
    <xf numFmtId="0" fontId="2" fillId="0" borderId="14" xfId="58" applyFont="1" applyFill="1" applyBorder="1" applyAlignment="1">
      <alignment vertical="center"/>
      <protection/>
    </xf>
    <xf numFmtId="174" fontId="2" fillId="0" borderId="10" xfId="58" applyNumberFormat="1" applyFont="1" applyFill="1" applyBorder="1" applyAlignment="1">
      <alignment vertical="top" wrapText="1"/>
      <protection/>
    </xf>
    <xf numFmtId="4" fontId="2" fillId="0" borderId="10" xfId="58" applyNumberFormat="1" applyFont="1" applyFill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72" fontId="2" fillId="0" borderId="10" xfId="58" applyNumberFormat="1" applyFont="1" applyFill="1" applyBorder="1">
      <alignment/>
      <protection/>
    </xf>
    <xf numFmtId="3" fontId="2" fillId="0" borderId="10" xfId="58" applyNumberFormat="1" applyFont="1" applyFill="1" applyBorder="1">
      <alignment/>
      <protection/>
    </xf>
    <xf numFmtId="4" fontId="2" fillId="0" borderId="10" xfId="58" applyNumberFormat="1" applyFont="1" applyFill="1" applyBorder="1" applyAlignment="1">
      <alignment horizontal="right"/>
      <protection/>
    </xf>
    <xf numFmtId="1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/>
      <protection/>
    </xf>
    <xf numFmtId="49" fontId="4" fillId="0" borderId="10" xfId="58" applyNumberFormat="1" applyFont="1" applyFill="1" applyBorder="1" applyAlignment="1">
      <alignment horizontal="right"/>
      <protection/>
    </xf>
    <xf numFmtId="171" fontId="4" fillId="0" borderId="10" xfId="58" applyNumberFormat="1" applyFont="1" applyFill="1" applyBorder="1" applyAlignment="1">
      <alignment horizontal="right"/>
      <protection/>
    </xf>
    <xf numFmtId="0" fontId="8" fillId="0" borderId="0" xfId="58" applyFont="1">
      <alignment/>
      <protection/>
    </xf>
    <xf numFmtId="0" fontId="0" fillId="0" borderId="0" xfId="58" applyFont="1" applyFill="1" applyAlignment="1">
      <alignment/>
      <protection/>
    </xf>
    <xf numFmtId="0" fontId="9" fillId="0" borderId="0" xfId="58" applyFont="1">
      <alignment/>
      <protection/>
    </xf>
    <xf numFmtId="0" fontId="2" fillId="0" borderId="0" xfId="57" applyFont="1">
      <alignment/>
      <protection/>
    </xf>
    <xf numFmtId="0" fontId="0" fillId="0" borderId="0" xfId="57">
      <alignment/>
      <protection/>
    </xf>
    <xf numFmtId="3" fontId="2" fillId="0" borderId="10" xfId="58" applyNumberFormat="1" applyFont="1" applyFill="1" applyBorder="1" applyAlignment="1">
      <alignment vertical="center"/>
      <protection/>
    </xf>
    <xf numFmtId="164" fontId="2" fillId="0" borderId="10" xfId="58" applyNumberFormat="1" applyFont="1" applyFill="1" applyBorder="1" applyAlignment="1">
      <alignment vertical="center"/>
      <protection/>
    </xf>
    <xf numFmtId="4" fontId="2" fillId="0" borderId="10" xfId="58" applyNumberFormat="1" applyFont="1" applyFill="1" applyBorder="1" applyAlignment="1">
      <alignment vertical="center"/>
      <protection/>
    </xf>
    <xf numFmtId="168" fontId="2" fillId="0" borderId="10" xfId="58" applyNumberFormat="1" applyFont="1" applyFill="1" applyBorder="1" applyAlignment="1">
      <alignment vertical="center"/>
      <protection/>
    </xf>
    <xf numFmtId="4" fontId="4" fillId="0" borderId="10" xfId="58" applyNumberFormat="1" applyFont="1" applyFill="1" applyBorder="1" applyAlignment="1">
      <alignment horizontal="right" vertical="center" wrapText="1"/>
      <protection/>
    </xf>
    <xf numFmtId="3" fontId="2" fillId="0" borderId="10" xfId="58" applyNumberFormat="1" applyFont="1" applyFill="1" applyBorder="1" applyAlignment="1">
      <alignment horizontal="right" vertical="center"/>
      <protection/>
    </xf>
    <xf numFmtId="1" fontId="2" fillId="0" borderId="10" xfId="58" applyNumberFormat="1" applyFont="1" applyFill="1" applyBorder="1" applyAlignment="1">
      <alignment horizontal="right" vertical="center"/>
      <protection/>
    </xf>
    <xf numFmtId="0" fontId="2" fillId="0" borderId="10" xfId="58" applyFont="1" applyFill="1" applyBorder="1" applyAlignment="1">
      <alignment horizontal="right" vertical="center" wrapText="1"/>
      <protection/>
    </xf>
    <xf numFmtId="2" fontId="4" fillId="0" borderId="10" xfId="58" applyNumberFormat="1" applyFont="1" applyFill="1" applyBorder="1" applyAlignment="1">
      <alignment horizontal="right" vertical="center" wrapText="1"/>
      <protection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NumberFormat="1" applyFont="1" applyFill="1" applyBorder="1" applyAlignment="1">
      <alignment vertical="center" wrapText="1"/>
      <protection/>
    </xf>
    <xf numFmtId="3" fontId="2" fillId="0" borderId="10" xfId="58" applyNumberFormat="1" applyFont="1" applyFill="1" applyBorder="1" applyAlignment="1">
      <alignment vertical="center" wrapText="1"/>
      <protection/>
    </xf>
    <xf numFmtId="164" fontId="2" fillId="0" borderId="10" xfId="58" applyNumberFormat="1" applyFont="1" applyFill="1" applyBorder="1" applyAlignment="1">
      <alignment vertical="center" wrapText="1"/>
      <protection/>
    </xf>
    <xf numFmtId="4" fontId="2" fillId="0" borderId="10" xfId="58" applyNumberFormat="1" applyFont="1" applyFill="1" applyBorder="1" applyAlignment="1">
      <alignment vertical="center" wrapText="1"/>
      <protection/>
    </xf>
    <xf numFmtId="168" fontId="2" fillId="0" borderId="10" xfId="58" applyNumberFormat="1" applyFont="1" applyFill="1" applyBorder="1" applyAlignment="1">
      <alignment vertical="center" wrapText="1"/>
      <protection/>
    </xf>
    <xf numFmtId="0" fontId="48" fillId="37" borderId="10" xfId="57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top" wrapText="1"/>
      <protection/>
    </xf>
    <xf numFmtId="0" fontId="4" fillId="0" borderId="1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5" fontId="2" fillId="0" borderId="0" xfId="45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2" fillId="0" borderId="10" xfId="58" applyFont="1" applyFill="1" applyBorder="1" applyAlignment="1">
      <alignment horizontal="center" vertical="center" textRotation="90"/>
      <protection/>
    </xf>
    <xf numFmtId="164" fontId="2" fillId="0" borderId="10" xfId="58" applyNumberFormat="1" applyFont="1" applyFill="1" applyBorder="1" applyAlignment="1">
      <alignment horizontal="center" vertical="center" wrapText="1"/>
      <protection/>
    </xf>
    <xf numFmtId="4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 applyFill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/>
      <protection/>
    </xf>
    <xf numFmtId="168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Fill="1" applyBorder="1" applyAlignment="1">
      <alignment horizontal="center" vertical="center" textRotation="90"/>
      <protection/>
    </xf>
    <xf numFmtId="0" fontId="2" fillId="0" borderId="12" xfId="58" applyFont="1" applyFill="1" applyBorder="1" applyAlignment="1">
      <alignment horizontal="center" vertical="center" textRotation="90"/>
      <protection/>
    </xf>
    <xf numFmtId="0" fontId="2" fillId="0" borderId="16" xfId="58" applyFont="1" applyFill="1" applyBorder="1" applyAlignment="1">
      <alignment horizontal="center" vertical="center" textRotation="90"/>
      <protection/>
    </xf>
    <xf numFmtId="0" fontId="2" fillId="0" borderId="19" xfId="58" applyFont="1" applyFill="1" applyBorder="1" applyAlignment="1">
      <alignment horizontal="center" vertical="center" wrapText="1"/>
      <protection/>
    </xf>
    <xf numFmtId="0" fontId="2" fillId="0" borderId="21" xfId="58" applyFont="1" applyFill="1" applyBorder="1" applyAlignment="1">
      <alignment horizontal="center" vertical="center" wrapText="1"/>
      <protection/>
    </xf>
    <xf numFmtId="0" fontId="2" fillId="0" borderId="18" xfId="58" applyFont="1" applyFill="1" applyBorder="1" applyAlignment="1">
      <alignment horizontal="center" vertical="center" wrapText="1"/>
      <protection/>
    </xf>
    <xf numFmtId="0" fontId="2" fillId="0" borderId="17" xfId="58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19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22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23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4" xfId="58" applyFont="1" applyBorder="1" applyAlignment="1">
      <alignment horizontal="center" vertical="center"/>
      <protection/>
    </xf>
    <xf numFmtId="0" fontId="2" fillId="0" borderId="17" xfId="58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16" xfId="58" applyFont="1" applyFill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4" fillId="0" borderId="13" xfId="58" applyFont="1" applyBorder="1" applyAlignment="1">
      <alignment horizontal="left" vertical="center" wrapText="1"/>
      <protection/>
    </xf>
    <xf numFmtId="0" fontId="4" fillId="0" borderId="14" xfId="58" applyFont="1" applyBorder="1" applyAlignment="1">
      <alignment horizontal="left" vertical="center" wrapText="1"/>
      <protection/>
    </xf>
    <xf numFmtId="0" fontId="4" fillId="0" borderId="15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/>
      <protection/>
    </xf>
    <xf numFmtId="0" fontId="2" fillId="0" borderId="20" xfId="58" applyFont="1" applyBorder="1" applyAlignment="1">
      <alignment horizontal="left" vertical="center"/>
      <protection/>
    </xf>
    <xf numFmtId="0" fontId="48" fillId="37" borderId="10" xfId="57" applyFont="1" applyFill="1" applyBorder="1" applyAlignment="1">
      <alignment horizontal="center" wrapText="1"/>
      <protection/>
    </xf>
    <xf numFmtId="0" fontId="2" fillId="0" borderId="10" xfId="58" applyFont="1" applyBorder="1" applyAlignment="1">
      <alignment horizontal="left" vertical="center" wrapText="1"/>
      <protection/>
    </xf>
    <xf numFmtId="0" fontId="2" fillId="0" borderId="16" xfId="58" applyFont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/>
      <protection/>
    </xf>
    <xf numFmtId="0" fontId="8" fillId="0" borderId="0" xfId="58" applyFont="1" applyFill="1" applyAlignment="1">
      <alignment horizontal="left"/>
      <protection/>
    </xf>
    <xf numFmtId="0" fontId="2" fillId="0" borderId="13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0" fillId="37" borderId="0" xfId="0" applyFill="1" applyAlignment="1">
      <alignment vertical="center" wrapText="1"/>
    </xf>
    <xf numFmtId="0" fontId="49" fillId="0" borderId="0" xfId="0" applyFont="1" applyAlignment="1">
      <alignment/>
    </xf>
    <xf numFmtId="0" fontId="50" fillId="37" borderId="25" xfId="0" applyFont="1" applyFill="1" applyBorder="1" applyAlignment="1">
      <alignment horizontal="center" vertical="center" wrapText="1"/>
    </xf>
    <xf numFmtId="0" fontId="50" fillId="37" borderId="26" xfId="0" applyFont="1" applyFill="1" applyBorder="1" applyAlignment="1">
      <alignment horizontal="center" vertical="center" wrapText="1"/>
    </xf>
    <xf numFmtId="0" fontId="50" fillId="37" borderId="27" xfId="0" applyFont="1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50" fillId="37" borderId="28" xfId="0" applyFont="1" applyFill="1" applyBorder="1" applyAlignment="1">
      <alignment horizontal="center" vertical="center" wrapText="1"/>
    </xf>
    <xf numFmtId="0" fontId="48" fillId="37" borderId="28" xfId="0" applyFont="1" applyFill="1" applyBorder="1" applyAlignment="1">
      <alignment horizontal="center" vertical="center" wrapText="1"/>
    </xf>
    <xf numFmtId="0" fontId="48" fillId="37" borderId="28" xfId="0" applyFont="1" applyFill="1" applyBorder="1" applyAlignment="1">
      <alignment horizontal="right" vertical="center" wrapText="1"/>
    </xf>
    <xf numFmtId="4" fontId="48" fillId="37" borderId="28" xfId="0" applyNumberFormat="1" applyFont="1" applyFill="1" applyBorder="1" applyAlignment="1">
      <alignment horizontal="right" vertical="center" wrapText="1"/>
    </xf>
    <xf numFmtId="4" fontId="50" fillId="37" borderId="28" xfId="0" applyNumberFormat="1" applyFont="1" applyFill="1" applyBorder="1" applyAlignment="1">
      <alignment horizontal="right" vertical="center" wrapText="1"/>
    </xf>
    <xf numFmtId="0" fontId="50" fillId="37" borderId="28" xfId="0" applyFont="1" applyFill="1" applyBorder="1" applyAlignment="1">
      <alignment horizontal="right" vertical="center" wrapText="1"/>
    </xf>
    <xf numFmtId="0" fontId="50" fillId="37" borderId="25" xfId="0" applyFont="1" applyFill="1" applyBorder="1" applyAlignment="1">
      <alignment horizontal="center" vertical="center" wrapText="1"/>
    </xf>
    <xf numFmtId="0" fontId="50" fillId="37" borderId="26" xfId="0" applyFont="1" applyFill="1" applyBorder="1" applyAlignment="1">
      <alignment horizontal="center" vertical="center" wrapText="1"/>
    </xf>
    <xf numFmtId="0" fontId="50" fillId="37" borderId="27" xfId="0" applyFont="1" applyFill="1" applyBorder="1" applyAlignment="1">
      <alignment horizontal="center" vertical="center" wrapText="1"/>
    </xf>
    <xf numFmtId="0" fontId="50" fillId="37" borderId="29" xfId="0" applyFont="1" applyFill="1" applyBorder="1" applyAlignment="1">
      <alignment horizontal="left" vertical="center" wrapText="1"/>
    </xf>
    <xf numFmtId="0" fontId="50" fillId="37" borderId="30" xfId="0" applyFont="1" applyFill="1" applyBorder="1" applyAlignment="1">
      <alignment horizontal="left" vertical="center" wrapText="1"/>
    </xf>
    <xf numFmtId="0" fontId="50" fillId="37" borderId="3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 2 2" xfId="43"/>
    <cellStyle name="Comma 3" xfId="44"/>
    <cellStyle name="Currency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28125" style="0" customWidth="1"/>
    <col min="2" max="2" width="59.28125" style="0" customWidth="1"/>
    <col min="3" max="3" width="5.140625" style="0" customWidth="1"/>
    <col min="4" max="4" width="2.7109375" style="0" customWidth="1"/>
    <col min="5" max="5" width="2.8515625" style="0" customWidth="1"/>
    <col min="6" max="6" width="2.28125" style="0" customWidth="1"/>
    <col min="7" max="8" width="9.7109375" style="0" customWidth="1"/>
    <col min="10" max="10" width="10.140625" style="0" bestFit="1" customWidth="1"/>
  </cols>
  <sheetData>
    <row r="1" spans="1:3" ht="12.75">
      <c r="A1" s="9" t="s">
        <v>489</v>
      </c>
      <c r="B1" s="9"/>
      <c r="C1" s="9"/>
    </row>
    <row r="2" spans="1:3" ht="12.75">
      <c r="A2" s="9" t="s">
        <v>227</v>
      </c>
      <c r="B2" s="9"/>
      <c r="C2" s="9"/>
    </row>
    <row r="3" spans="1:3" ht="12.75">
      <c r="A3" s="9" t="s">
        <v>228</v>
      </c>
      <c r="B3" s="9"/>
      <c r="C3" s="9"/>
    </row>
    <row r="4" spans="1:3" ht="12.75">
      <c r="A4" s="9" t="s">
        <v>229</v>
      </c>
      <c r="B4" s="9"/>
      <c r="C4" s="9"/>
    </row>
    <row r="5" spans="1:3" ht="12.75">
      <c r="A5" s="9" t="s">
        <v>230</v>
      </c>
      <c r="B5" s="9"/>
      <c r="C5" s="9"/>
    </row>
    <row r="6" spans="1:3" ht="12.75">
      <c r="A6" s="9" t="s">
        <v>231</v>
      </c>
      <c r="B6" s="9"/>
      <c r="C6" s="9"/>
    </row>
    <row r="8" spans="2:6" ht="12.75">
      <c r="B8" s="246" t="s">
        <v>473</v>
      </c>
      <c r="C8" s="246"/>
      <c r="D8" s="246"/>
      <c r="E8" s="246"/>
      <c r="F8" s="246"/>
    </row>
    <row r="9" spans="2:6" ht="12.75">
      <c r="B9" s="246" t="s">
        <v>474</v>
      </c>
      <c r="C9" s="246"/>
      <c r="D9" s="246"/>
      <c r="E9" s="246"/>
      <c r="F9" s="246"/>
    </row>
    <row r="10" spans="2:6" ht="12.75">
      <c r="B10" s="247" t="s">
        <v>490</v>
      </c>
      <c r="C10" s="247"/>
      <c r="D10" s="247"/>
      <c r="E10" s="247"/>
      <c r="F10" s="247"/>
    </row>
    <row r="11" ht="12.75">
      <c r="H11" t="s">
        <v>129</v>
      </c>
    </row>
    <row r="12" spans="1:8" ht="41.25" customHeight="1">
      <c r="A12" s="124" t="s">
        <v>499</v>
      </c>
      <c r="B12" s="122" t="s">
        <v>477</v>
      </c>
      <c r="C12" s="123" t="s">
        <v>478</v>
      </c>
      <c r="D12" s="243" t="s">
        <v>479</v>
      </c>
      <c r="E12" s="244"/>
      <c r="F12" s="245"/>
      <c r="G12" s="125" t="s">
        <v>238</v>
      </c>
      <c r="H12" s="125" t="s">
        <v>480</v>
      </c>
    </row>
    <row r="13" spans="1:8" ht="12.75">
      <c r="A13" s="121">
        <v>1</v>
      </c>
      <c r="B13" s="121">
        <v>2</v>
      </c>
      <c r="C13" s="120">
        <v>3</v>
      </c>
      <c r="D13" s="240">
        <v>4</v>
      </c>
      <c r="E13" s="241"/>
      <c r="F13" s="242"/>
      <c r="G13" s="120">
        <v>5</v>
      </c>
      <c r="H13" s="120">
        <v>6</v>
      </c>
    </row>
    <row r="14" spans="1:8" ht="12.75">
      <c r="A14" s="3"/>
      <c r="B14" s="3" t="s">
        <v>475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476</v>
      </c>
      <c r="C15" s="2"/>
      <c r="D15" s="2">
        <v>0</v>
      </c>
      <c r="E15" s="2">
        <v>0</v>
      </c>
      <c r="F15" s="2">
        <v>1</v>
      </c>
      <c r="G15" s="4">
        <v>268503</v>
      </c>
      <c r="H15" s="4">
        <v>591606</v>
      </c>
    </row>
    <row r="16" spans="1:8" ht="12.75">
      <c r="A16" s="3"/>
      <c r="B16" s="3" t="s">
        <v>130</v>
      </c>
      <c r="C16" s="2"/>
      <c r="D16" s="2">
        <v>0</v>
      </c>
      <c r="E16" s="2">
        <v>0</v>
      </c>
      <c r="F16" s="2">
        <v>2</v>
      </c>
      <c r="G16" s="4">
        <f>G17+G21+G25+G30</f>
        <v>15174622</v>
      </c>
      <c r="H16" s="4">
        <f>H17+H21+H25+H30</f>
        <v>14962972</v>
      </c>
    </row>
    <row r="17" spans="1:8" ht="12.75">
      <c r="A17" s="3">
        <v>20</v>
      </c>
      <c r="B17" s="3" t="s">
        <v>131</v>
      </c>
      <c r="C17" s="2"/>
      <c r="D17" s="2">
        <v>0</v>
      </c>
      <c r="E17" s="2">
        <v>0</v>
      </c>
      <c r="F17" s="2">
        <v>3</v>
      </c>
      <c r="G17" s="4">
        <f>G18+G19+G20</f>
        <v>0</v>
      </c>
      <c r="H17" s="4">
        <f>H18+H19+H20</f>
        <v>0</v>
      </c>
    </row>
    <row r="18" spans="1:8" ht="12.75">
      <c r="A18" s="6">
        <v>200201</v>
      </c>
      <c r="B18" s="3" t="s">
        <v>132</v>
      </c>
      <c r="C18" s="2"/>
      <c r="D18" s="2">
        <v>0</v>
      </c>
      <c r="E18" s="2">
        <v>0</v>
      </c>
      <c r="F18" s="2">
        <v>4</v>
      </c>
      <c r="G18" s="4"/>
      <c r="H18" s="4"/>
    </row>
    <row r="19" spans="1:8" ht="12.75">
      <c r="A19" s="3">
        <v>202.203</v>
      </c>
      <c r="B19" s="3" t="s">
        <v>133</v>
      </c>
      <c r="C19" s="2"/>
      <c r="D19" s="2">
        <v>0</v>
      </c>
      <c r="E19" s="2">
        <v>0</v>
      </c>
      <c r="F19" s="2">
        <v>5</v>
      </c>
      <c r="G19" s="4"/>
      <c r="H19" s="4"/>
    </row>
    <row r="20" spans="1:8" ht="12.75">
      <c r="A20" s="3">
        <v>204.205</v>
      </c>
      <c r="B20" s="3" t="s">
        <v>134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10" ht="12.75">
      <c r="A21" s="3">
        <v>21</v>
      </c>
      <c r="B21" s="3" t="s">
        <v>135</v>
      </c>
      <c r="C21" s="2"/>
      <c r="D21" s="2">
        <v>0</v>
      </c>
      <c r="E21" s="2">
        <v>0</v>
      </c>
      <c r="F21" s="2">
        <v>7</v>
      </c>
      <c r="G21" s="4">
        <f>G22+G23+G24</f>
        <v>15174622</v>
      </c>
      <c r="H21" s="4">
        <f>H22+H23+H24</f>
        <v>14962972</v>
      </c>
      <c r="J21" s="58"/>
    </row>
    <row r="22" spans="1:10" ht="22.5">
      <c r="A22" s="5" t="s">
        <v>136</v>
      </c>
      <c r="B22" s="3" t="s">
        <v>138</v>
      </c>
      <c r="C22" s="2"/>
      <c r="D22" s="2">
        <v>0</v>
      </c>
      <c r="E22" s="2">
        <v>0</v>
      </c>
      <c r="F22" s="2">
        <v>8</v>
      </c>
      <c r="G22" s="4">
        <v>12170341</v>
      </c>
      <c r="H22" s="4">
        <v>12134248</v>
      </c>
      <c r="J22" s="58"/>
    </row>
    <row r="23" spans="1:10" ht="22.5">
      <c r="A23" s="5" t="s">
        <v>137</v>
      </c>
      <c r="B23" s="7" t="s">
        <v>139</v>
      </c>
      <c r="C23" s="2"/>
      <c r="D23" s="2">
        <v>0</v>
      </c>
      <c r="E23" s="2">
        <v>0</v>
      </c>
      <c r="F23" s="2">
        <v>9</v>
      </c>
      <c r="G23" s="4">
        <v>3004281</v>
      </c>
      <c r="H23" s="4">
        <v>2828724</v>
      </c>
      <c r="J23" s="58"/>
    </row>
    <row r="24" spans="1:8" ht="12.75">
      <c r="A24" s="3" t="s">
        <v>140</v>
      </c>
      <c r="B24" s="3" t="s">
        <v>141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142</v>
      </c>
      <c r="C25" s="2"/>
      <c r="D25" s="2">
        <v>0</v>
      </c>
      <c r="E25" s="2">
        <v>1</v>
      </c>
      <c r="F25" s="2">
        <v>1</v>
      </c>
      <c r="G25" s="4">
        <f>G26+G27+G28+G29</f>
        <v>0</v>
      </c>
      <c r="H25" s="4">
        <f>H26+H27+H28+H29</f>
        <v>0</v>
      </c>
    </row>
    <row r="26" spans="1:8" ht="12.75">
      <c r="A26" s="3" t="s">
        <v>144</v>
      </c>
      <c r="B26" s="3" t="s">
        <v>143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146</v>
      </c>
      <c r="B27" s="3" t="s">
        <v>145</v>
      </c>
      <c r="C27" s="2"/>
      <c r="D27" s="2">
        <v>0</v>
      </c>
      <c r="E27" s="2">
        <v>1</v>
      </c>
      <c r="F27" s="2">
        <v>3</v>
      </c>
      <c r="G27" s="4"/>
      <c r="H27" s="4"/>
    </row>
    <row r="28" spans="1:8" ht="12.75">
      <c r="A28" s="3" t="s">
        <v>149</v>
      </c>
      <c r="B28" s="3" t="s">
        <v>147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150</v>
      </c>
      <c r="B29" s="3" t="s">
        <v>148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151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152</v>
      </c>
      <c r="C31" s="2"/>
      <c r="D31" s="2">
        <v>0</v>
      </c>
      <c r="E31" s="2">
        <v>1</v>
      </c>
      <c r="F31" s="2">
        <v>7</v>
      </c>
      <c r="G31" s="4">
        <f>G32+G33+G34+G35+G36</f>
        <v>237392</v>
      </c>
      <c r="H31" s="4">
        <f>H32+H33+H34+H35+H36</f>
        <v>6183</v>
      </c>
    </row>
    <row r="32" spans="1:8" ht="12.75">
      <c r="A32" s="3" t="s">
        <v>154</v>
      </c>
      <c r="B32" s="3" t="s">
        <v>153</v>
      </c>
      <c r="C32" s="2"/>
      <c r="D32" s="2">
        <v>0</v>
      </c>
      <c r="E32" s="2">
        <v>1</v>
      </c>
      <c r="F32" s="2">
        <v>8</v>
      </c>
      <c r="G32" s="4"/>
      <c r="H32" s="4"/>
    </row>
    <row r="33" spans="1:8" ht="12.75">
      <c r="A33" s="3" t="s">
        <v>158</v>
      </c>
      <c r="B33" s="3" t="s">
        <v>155</v>
      </c>
      <c r="C33" s="2"/>
      <c r="D33" s="2">
        <v>0</v>
      </c>
      <c r="E33" s="2">
        <v>1</v>
      </c>
      <c r="F33" s="2">
        <v>9</v>
      </c>
      <c r="G33" s="4">
        <v>237392</v>
      </c>
      <c r="H33" s="4">
        <v>6183</v>
      </c>
    </row>
    <row r="34" spans="1:8" ht="12.75">
      <c r="A34" s="3" t="s">
        <v>156</v>
      </c>
      <c r="B34" s="3" t="s">
        <v>157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159</v>
      </c>
      <c r="B35" s="3" t="s">
        <v>160</v>
      </c>
      <c r="C35" s="2"/>
      <c r="D35" s="2">
        <v>0</v>
      </c>
      <c r="E35" s="2">
        <v>2</v>
      </c>
      <c r="F35" s="2">
        <v>1</v>
      </c>
      <c r="G35" s="4"/>
      <c r="H35" s="4"/>
    </row>
    <row r="36" spans="1:8" ht="12.75">
      <c r="A36" s="3" t="s">
        <v>161</v>
      </c>
      <c r="B36" s="3" t="s">
        <v>162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163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164</v>
      </c>
      <c r="B38" s="3" t="s">
        <v>165</v>
      </c>
      <c r="C38" s="2"/>
      <c r="D38" s="2">
        <v>0</v>
      </c>
      <c r="E38" s="2">
        <v>2</v>
      </c>
      <c r="F38" s="2">
        <v>4</v>
      </c>
      <c r="G38" s="4">
        <v>22725</v>
      </c>
      <c r="H38" s="4">
        <v>10211</v>
      </c>
    </row>
    <row r="39" spans="1:8" ht="12.75">
      <c r="A39" s="3">
        <v>34</v>
      </c>
      <c r="B39" s="3" t="s">
        <v>166</v>
      </c>
      <c r="C39" s="2"/>
      <c r="D39" s="2">
        <v>0</v>
      </c>
      <c r="E39" s="2">
        <v>2</v>
      </c>
      <c r="F39" s="2">
        <v>5</v>
      </c>
      <c r="G39" s="4"/>
      <c r="H39" s="4">
        <v>0</v>
      </c>
    </row>
    <row r="40" spans="1:10" ht="12.75">
      <c r="A40" s="3"/>
      <c r="B40" s="3" t="s">
        <v>167</v>
      </c>
      <c r="C40" s="2">
        <v>6</v>
      </c>
      <c r="D40" s="2">
        <v>0</v>
      </c>
      <c r="E40" s="2">
        <v>2</v>
      </c>
      <c r="F40" s="2">
        <v>6</v>
      </c>
      <c r="G40" s="4">
        <f>G15+G16+G31+G37+G38+G39</f>
        <v>15703242</v>
      </c>
      <c r="H40" s="4">
        <f>H15+H16+H31+H37+H38+H39</f>
        <v>15570972</v>
      </c>
      <c r="J40" s="58"/>
    </row>
    <row r="41" spans="1:8" ht="12.75">
      <c r="A41" s="3"/>
      <c r="B41" s="3" t="s">
        <v>168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169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170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171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172</v>
      </c>
      <c r="C45" s="2"/>
      <c r="D45" s="2">
        <v>0</v>
      </c>
      <c r="E45" s="2">
        <v>3</v>
      </c>
      <c r="F45" s="2">
        <v>0</v>
      </c>
      <c r="G45" s="4">
        <f>G46+G47+G48+G49+G50</f>
        <v>1610</v>
      </c>
      <c r="H45" s="4">
        <f>H46+H47+H48+H49+H50</f>
        <v>1559</v>
      </c>
    </row>
    <row r="46" spans="1:8" ht="12.75">
      <c r="A46" s="3">
        <v>410</v>
      </c>
      <c r="B46" s="3" t="s">
        <v>173</v>
      </c>
      <c r="C46" s="2"/>
      <c r="D46" s="2">
        <v>0</v>
      </c>
      <c r="E46" s="2">
        <v>3</v>
      </c>
      <c r="F46" s="2">
        <v>1</v>
      </c>
      <c r="G46" s="4">
        <v>1610</v>
      </c>
      <c r="H46" s="4">
        <v>1559</v>
      </c>
    </row>
    <row r="47" spans="1:8" ht="12.75">
      <c r="A47" s="3">
        <v>411</v>
      </c>
      <c r="B47" s="3" t="s">
        <v>174</v>
      </c>
      <c r="C47" s="2"/>
      <c r="D47" s="2">
        <v>0</v>
      </c>
      <c r="E47" s="2">
        <v>3</v>
      </c>
      <c r="F47" s="2">
        <v>2</v>
      </c>
      <c r="G47" s="4"/>
      <c r="H47" s="4">
        <v>0</v>
      </c>
    </row>
    <row r="48" spans="1:8" ht="12.75">
      <c r="A48" s="3">
        <v>413</v>
      </c>
      <c r="B48" s="3" t="s">
        <v>175</v>
      </c>
      <c r="C48" s="2"/>
      <c r="D48" s="2">
        <v>0</v>
      </c>
      <c r="E48" s="2">
        <v>3</v>
      </c>
      <c r="F48" s="2">
        <v>3</v>
      </c>
      <c r="G48" s="4"/>
      <c r="H48" s="4"/>
    </row>
    <row r="49" spans="1:8" ht="12.75">
      <c r="A49" s="3">
        <v>414</v>
      </c>
      <c r="B49" s="3" t="s">
        <v>176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12.75">
      <c r="A50" s="6">
        <v>412415419</v>
      </c>
      <c r="B50" s="3" t="s">
        <v>177</v>
      </c>
      <c r="C50" s="2"/>
      <c r="D50" s="2">
        <v>0</v>
      </c>
      <c r="E50" s="2">
        <v>3</v>
      </c>
      <c r="F50" s="2">
        <v>5</v>
      </c>
      <c r="G50" s="4"/>
      <c r="H50" s="4"/>
    </row>
    <row r="51" spans="1:8" ht="12.75">
      <c r="A51" s="3">
        <v>42</v>
      </c>
      <c r="B51" s="3" t="s">
        <v>178</v>
      </c>
      <c r="C51" s="2"/>
      <c r="D51" s="2">
        <v>0</v>
      </c>
      <c r="E51" s="2">
        <v>3</v>
      </c>
      <c r="F51" s="2">
        <v>6</v>
      </c>
      <c r="G51" s="4">
        <f>G52+G53</f>
        <v>36491</v>
      </c>
      <c r="H51" s="4">
        <f>H52+H53</f>
        <v>35207</v>
      </c>
    </row>
    <row r="52" spans="1:10" ht="21.75" customHeight="1">
      <c r="A52" s="5" t="s">
        <v>179</v>
      </c>
      <c r="B52" s="3" t="s">
        <v>180</v>
      </c>
      <c r="C52" s="2"/>
      <c r="D52" s="2">
        <v>0</v>
      </c>
      <c r="E52" s="2">
        <v>3</v>
      </c>
      <c r="F52" s="2">
        <v>7</v>
      </c>
      <c r="G52" s="4">
        <v>36223</v>
      </c>
      <c r="H52" s="4">
        <v>35070</v>
      </c>
      <c r="J52" s="58"/>
    </row>
    <row r="53" spans="1:8" ht="12.75">
      <c r="A53" s="3">
        <v>422</v>
      </c>
      <c r="B53" s="3" t="s">
        <v>181</v>
      </c>
      <c r="C53" s="2"/>
      <c r="D53" s="2">
        <v>0</v>
      </c>
      <c r="E53" s="2">
        <v>3</v>
      </c>
      <c r="F53" s="2">
        <v>8</v>
      </c>
      <c r="G53" s="4">
        <v>268</v>
      </c>
      <c r="H53" s="4">
        <v>137</v>
      </c>
    </row>
    <row r="54" spans="1:8" ht="12.75">
      <c r="A54" s="3">
        <v>43</v>
      </c>
      <c r="B54" s="3" t="s">
        <v>182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183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8" ht="12.75">
      <c r="A56" s="3">
        <v>431</v>
      </c>
      <c r="B56" s="3" t="s">
        <v>184</v>
      </c>
      <c r="C56" s="2"/>
      <c r="D56" s="2">
        <v>0</v>
      </c>
      <c r="E56" s="2">
        <v>4</v>
      </c>
      <c r="F56" s="2">
        <v>1</v>
      </c>
      <c r="G56" s="4"/>
      <c r="H56" s="4"/>
    </row>
    <row r="57" spans="1:8" ht="12.75">
      <c r="A57" s="3">
        <v>44</v>
      </c>
      <c r="B57" s="3" t="s">
        <v>185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186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12.75">
      <c r="A59" s="3" t="s">
        <v>187</v>
      </c>
      <c r="B59" s="3" t="s">
        <v>188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2.75">
      <c r="A60" s="3">
        <v>445.446</v>
      </c>
      <c r="B60" s="3" t="s">
        <v>189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190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191</v>
      </c>
      <c r="B62" s="3" t="s">
        <v>192</v>
      </c>
      <c r="C62" s="2"/>
      <c r="D62" s="2">
        <v>0</v>
      </c>
      <c r="E62" s="2">
        <v>4</v>
      </c>
      <c r="F62" s="2">
        <v>7</v>
      </c>
      <c r="G62" s="4">
        <f>G63+G64+G65+G66+G67</f>
        <v>0</v>
      </c>
      <c r="H62" s="4">
        <f>H63+H64+H65+H66+H67</f>
        <v>0</v>
      </c>
    </row>
    <row r="63" spans="1:8" ht="12.75">
      <c r="A63" s="3">
        <v>450</v>
      </c>
      <c r="B63" s="3" t="s">
        <v>193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194</v>
      </c>
      <c r="C64" s="2"/>
      <c r="D64" s="2">
        <v>0</v>
      </c>
      <c r="E64" s="2">
        <v>4</v>
      </c>
      <c r="F64" s="2">
        <v>9</v>
      </c>
      <c r="G64" s="4"/>
      <c r="H64" s="4"/>
    </row>
    <row r="65" spans="1:8" ht="12.75">
      <c r="A65" s="6" t="s">
        <v>209</v>
      </c>
      <c r="B65" s="3" t="s">
        <v>195</v>
      </c>
      <c r="C65" s="2"/>
      <c r="D65" s="2">
        <v>0</v>
      </c>
      <c r="E65" s="2">
        <v>5</v>
      </c>
      <c r="F65" s="2">
        <v>0</v>
      </c>
      <c r="G65" s="4"/>
      <c r="H65" s="4"/>
    </row>
    <row r="66" spans="1:8" ht="12.75">
      <c r="A66" s="3">
        <v>480.481</v>
      </c>
      <c r="B66" s="3" t="s">
        <v>196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197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10" ht="12.75">
      <c r="A68" s="3"/>
      <c r="B68" s="3" t="s">
        <v>198</v>
      </c>
      <c r="C68" s="2">
        <v>7</v>
      </c>
      <c r="D68" s="2">
        <v>0</v>
      </c>
      <c r="E68" s="2">
        <v>5</v>
      </c>
      <c r="F68" s="2">
        <v>3</v>
      </c>
      <c r="G68" s="4">
        <f>G42+G45+G51+G54+G57+G62</f>
        <v>38101</v>
      </c>
      <c r="H68" s="4">
        <f>H42+H45+H51+H54+H57+H62</f>
        <v>36766</v>
      </c>
      <c r="J68" s="58"/>
    </row>
    <row r="69" spans="1:8" ht="12.75">
      <c r="A69" s="3"/>
      <c r="B69" s="3" t="s">
        <v>199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200</v>
      </c>
      <c r="C70" s="2"/>
      <c r="D70" s="2">
        <v>0</v>
      </c>
      <c r="E70" s="2">
        <v>5</v>
      </c>
      <c r="F70" s="2">
        <v>4</v>
      </c>
      <c r="G70" s="4">
        <f>G71+G72+G73+G74</f>
        <v>11616431</v>
      </c>
      <c r="H70" s="4">
        <f>H71+H72+H73+H74</f>
        <v>11655910</v>
      </c>
    </row>
    <row r="71" spans="1:8" ht="12.75">
      <c r="A71" s="3">
        <v>510</v>
      </c>
      <c r="B71" s="3" t="s">
        <v>201</v>
      </c>
      <c r="C71" s="2"/>
      <c r="D71" s="2">
        <v>0</v>
      </c>
      <c r="E71" s="2">
        <v>5</v>
      </c>
      <c r="F71" s="2">
        <v>5</v>
      </c>
      <c r="G71" s="4"/>
      <c r="H71" s="4"/>
    </row>
    <row r="72" spans="1:8" ht="12.75">
      <c r="A72" s="3">
        <v>519</v>
      </c>
      <c r="B72" s="3" t="s">
        <v>202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203</v>
      </c>
      <c r="C73" s="2"/>
      <c r="D73" s="2">
        <v>0</v>
      </c>
      <c r="E73" s="2">
        <v>5</v>
      </c>
      <c r="F73" s="2">
        <v>7</v>
      </c>
      <c r="G73" s="4">
        <v>11616431</v>
      </c>
      <c r="H73" s="4">
        <v>11655910</v>
      </c>
    </row>
    <row r="74" spans="1:8" ht="12.75">
      <c r="A74" s="3">
        <v>513</v>
      </c>
      <c r="B74" s="3" t="s">
        <v>204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205</v>
      </c>
      <c r="C75" s="2"/>
      <c r="D75" s="2">
        <v>0</v>
      </c>
      <c r="E75" s="2">
        <v>5</v>
      </c>
      <c r="F75" s="2">
        <v>9</v>
      </c>
      <c r="G75" s="4">
        <f>G76+G77</f>
        <v>2662949</v>
      </c>
      <c r="H75" s="4">
        <f>H76+H77</f>
        <v>2676490</v>
      </c>
    </row>
    <row r="76" spans="1:8" ht="12.75">
      <c r="A76" s="3">
        <v>520</v>
      </c>
      <c r="B76" s="3" t="s">
        <v>206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207</v>
      </c>
      <c r="C77" s="2"/>
      <c r="D77" s="2">
        <v>0</v>
      </c>
      <c r="E77" s="2">
        <v>6</v>
      </c>
      <c r="F77" s="2">
        <v>1</v>
      </c>
      <c r="G77" s="4">
        <v>2662949</v>
      </c>
      <c r="H77" s="4">
        <v>2676490</v>
      </c>
    </row>
    <row r="78" spans="1:8" ht="12.75">
      <c r="A78" s="3">
        <v>53</v>
      </c>
      <c r="B78" s="3" t="s">
        <v>208</v>
      </c>
      <c r="C78" s="2"/>
      <c r="D78" s="2">
        <v>0</v>
      </c>
      <c r="E78" s="2">
        <v>6</v>
      </c>
      <c r="F78" s="2">
        <v>2</v>
      </c>
      <c r="G78" s="4">
        <f>G79+G80+G81</f>
        <v>-89347</v>
      </c>
      <c r="H78" s="4">
        <f>H79+H80+H81</f>
        <v>-146376</v>
      </c>
    </row>
    <row r="79" spans="1:10" ht="22.5">
      <c r="A79" s="3">
        <v>530</v>
      </c>
      <c r="B79" s="5" t="s">
        <v>210</v>
      </c>
      <c r="C79" s="2"/>
      <c r="D79" s="2">
        <v>0</v>
      </c>
      <c r="E79" s="2">
        <v>6</v>
      </c>
      <c r="F79" s="2">
        <v>3</v>
      </c>
      <c r="G79" s="4">
        <v>-89347</v>
      </c>
      <c r="H79" s="4">
        <v>-146376</v>
      </c>
      <c r="J79" s="58"/>
    </row>
    <row r="80" spans="1:8" ht="12.75">
      <c r="A80" s="3">
        <v>531</v>
      </c>
      <c r="B80" s="3" t="s">
        <v>212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211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224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225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226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221</v>
      </c>
      <c r="C85" s="2"/>
      <c r="D85" s="2">
        <v>0</v>
      </c>
      <c r="E85" s="2">
        <v>6</v>
      </c>
      <c r="F85" s="2">
        <v>9</v>
      </c>
      <c r="G85" s="4">
        <f>G86+G87</f>
        <v>1475108</v>
      </c>
      <c r="H85" s="4">
        <f>H86+H87</f>
        <v>1348182</v>
      </c>
    </row>
    <row r="86" spans="1:8" ht="12.75">
      <c r="A86" s="3">
        <v>550</v>
      </c>
      <c r="B86" s="3" t="s">
        <v>222</v>
      </c>
      <c r="C86" s="2"/>
      <c r="D86" s="2">
        <v>0</v>
      </c>
      <c r="E86" s="2">
        <v>7</v>
      </c>
      <c r="F86" s="2">
        <v>0</v>
      </c>
      <c r="G86" s="4">
        <v>1324982</v>
      </c>
      <c r="H86" s="4">
        <v>256436</v>
      </c>
    </row>
    <row r="87" spans="1:8" ht="12.75">
      <c r="A87" s="3">
        <v>551</v>
      </c>
      <c r="B87" s="3" t="s">
        <v>223</v>
      </c>
      <c r="C87" s="2"/>
      <c r="D87" s="2">
        <v>0</v>
      </c>
      <c r="E87" s="2">
        <v>7</v>
      </c>
      <c r="F87" s="2">
        <v>1</v>
      </c>
      <c r="G87" s="4">
        <v>150126</v>
      </c>
      <c r="H87" s="4">
        <v>1091746</v>
      </c>
    </row>
    <row r="88" spans="1:8" ht="12.75">
      <c r="A88" s="3">
        <v>56</v>
      </c>
      <c r="B88" s="3" t="s">
        <v>218</v>
      </c>
      <c r="C88" s="2"/>
      <c r="D88" s="2">
        <v>0</v>
      </c>
      <c r="E88" s="2">
        <v>7</v>
      </c>
      <c r="F88" s="2">
        <v>2</v>
      </c>
      <c r="G88" s="4">
        <f>G89+G90</f>
        <v>0</v>
      </c>
      <c r="H88" s="4">
        <f>H89+H90</f>
        <v>0</v>
      </c>
    </row>
    <row r="89" spans="1:10" ht="12.75">
      <c r="A89" s="3">
        <v>560</v>
      </c>
      <c r="B89" s="3" t="s">
        <v>219</v>
      </c>
      <c r="C89" s="2"/>
      <c r="D89" s="2">
        <v>0</v>
      </c>
      <c r="E89" s="2">
        <v>7</v>
      </c>
      <c r="F89" s="2">
        <v>3</v>
      </c>
      <c r="G89" s="4"/>
      <c r="H89" s="4"/>
      <c r="J89" s="58"/>
    </row>
    <row r="90" spans="1:8" ht="12.75">
      <c r="A90" s="3">
        <v>561</v>
      </c>
      <c r="B90" s="3" t="s">
        <v>220</v>
      </c>
      <c r="C90" s="2"/>
      <c r="D90" s="2">
        <v>0</v>
      </c>
      <c r="E90" s="2">
        <v>7</v>
      </c>
      <c r="F90" s="2">
        <v>4</v>
      </c>
      <c r="G90" s="4"/>
      <c r="H90" s="4"/>
    </row>
    <row r="91" spans="1:8" ht="12.75">
      <c r="A91" s="3"/>
      <c r="B91" s="3" t="s">
        <v>217</v>
      </c>
      <c r="C91" s="2">
        <v>8</v>
      </c>
      <c r="D91" s="2">
        <v>0</v>
      </c>
      <c r="E91" s="2">
        <v>7</v>
      </c>
      <c r="F91" s="2">
        <v>5</v>
      </c>
      <c r="G91" s="4">
        <f>G70+G75+G78+G82+G85-G88</f>
        <v>15665141</v>
      </c>
      <c r="H91" s="4">
        <f>H70+H75+H78+H82+H85-H88</f>
        <v>15534206</v>
      </c>
    </row>
    <row r="92" spans="1:8" ht="12.75">
      <c r="A92" s="3"/>
      <c r="B92" s="3" t="s">
        <v>216</v>
      </c>
      <c r="C92" s="2"/>
      <c r="D92" s="2">
        <v>0</v>
      </c>
      <c r="E92" s="2">
        <v>7</v>
      </c>
      <c r="F92" s="2">
        <v>6</v>
      </c>
      <c r="G92" s="4">
        <v>70911421</v>
      </c>
      <c r="H92" s="4">
        <v>71150885</v>
      </c>
    </row>
    <row r="93" spans="1:8" ht="12.75">
      <c r="A93" s="3"/>
      <c r="B93" s="3" t="s">
        <v>215</v>
      </c>
      <c r="C93" s="2"/>
      <c r="D93" s="2">
        <v>0</v>
      </c>
      <c r="E93" s="2">
        <v>7</v>
      </c>
      <c r="F93" s="2">
        <v>7</v>
      </c>
      <c r="G93" s="107">
        <f>G91/G92</f>
        <v>0.22091139592309114</v>
      </c>
      <c r="H93" s="107">
        <f>H91/H92</f>
        <v>0.21832765678178143</v>
      </c>
    </row>
    <row r="94" spans="1:8" ht="12.75">
      <c r="A94" s="3">
        <v>98</v>
      </c>
      <c r="B94" s="3" t="s">
        <v>213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214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8"/>
    </row>
    <row r="97" ht="12.75">
      <c r="A97" s="8"/>
    </row>
    <row r="98" spans="1:8" ht="12.75" customHeight="1">
      <c r="A98" s="9" t="s">
        <v>306</v>
      </c>
      <c r="B98" s="237" t="s">
        <v>307</v>
      </c>
      <c r="C98" s="237"/>
      <c r="D98" s="238" t="s">
        <v>308</v>
      </c>
      <c r="E98" s="238"/>
      <c r="F98" s="239"/>
      <c r="G98" s="239"/>
      <c r="H98" s="239"/>
    </row>
    <row r="99" spans="1:8" ht="12.75">
      <c r="A99" s="9" t="s">
        <v>491</v>
      </c>
      <c r="D99" s="239"/>
      <c r="E99" s="239"/>
      <c r="F99" s="239"/>
      <c r="G99" s="239"/>
      <c r="H99" s="239"/>
    </row>
    <row r="100" spans="4:8" ht="12.75">
      <c r="D100" s="235"/>
      <c r="E100" s="236"/>
      <c r="F100" s="236"/>
      <c r="G100" s="236"/>
      <c r="H100" s="236"/>
    </row>
    <row r="101" spans="4:5" ht="12.75">
      <c r="D101" s="33"/>
      <c r="E101" s="29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</sheetData>
  <sheetProtection/>
  <mergeCells count="8">
    <mergeCell ref="D100:H100"/>
    <mergeCell ref="B98:C98"/>
    <mergeCell ref="D98:H99"/>
    <mergeCell ref="D13:F13"/>
    <mergeCell ref="D12:F12"/>
    <mergeCell ref="B8:F8"/>
    <mergeCell ref="B9:F9"/>
    <mergeCell ref="B10:F10"/>
  </mergeCells>
  <printOptions/>
  <pageMargins left="0.07874015748031496" right="0.07874015748031496" top="0.1968503937007874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1">
      <selection activeCell="F51" sqref="F51"/>
    </sheetView>
  </sheetViews>
  <sheetFormatPr defaultColWidth="9.140625" defaultRowHeight="12.75"/>
  <cols>
    <col min="1" max="1" width="36.28125" style="214" customWidth="1"/>
    <col min="2" max="4" width="9.140625" style="214" customWidth="1"/>
    <col min="5" max="5" width="8.28125" style="214" customWidth="1"/>
    <col min="6" max="6" width="4.28125" style="214" customWidth="1"/>
    <col min="7" max="7" width="10.7109375" style="214" customWidth="1"/>
    <col min="8" max="8" width="4.00390625" style="214" customWidth="1"/>
    <col min="9" max="9" width="10.28125" style="214" customWidth="1"/>
    <col min="10" max="10" width="4.421875" style="214" customWidth="1"/>
    <col min="11" max="11" width="10.28125" style="214" customWidth="1"/>
    <col min="12" max="12" width="4.421875" style="214" customWidth="1"/>
    <col min="13" max="13" width="9.57421875" style="214" customWidth="1"/>
    <col min="14" max="14" width="4.421875" style="214" customWidth="1"/>
    <col min="15" max="15" width="9.7109375" style="214" customWidth="1"/>
    <col min="16" max="16384" width="9.140625" style="214" customWidth="1"/>
  </cols>
  <sheetData>
    <row r="1" spans="1:17" ht="12.75">
      <c r="A1" s="213" t="s">
        <v>629</v>
      </c>
      <c r="B1" s="213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9"/>
      <c r="Q1" s="129"/>
    </row>
    <row r="2" spans="1:17" ht="12.75">
      <c r="A2" s="213" t="s">
        <v>502</v>
      </c>
      <c r="B2" s="213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9"/>
      <c r="Q2" s="129"/>
    </row>
    <row r="3" spans="1:17" ht="12.75">
      <c r="A3" s="213" t="s">
        <v>228</v>
      </c>
      <c r="B3" s="213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9"/>
      <c r="Q3" s="129"/>
    </row>
    <row r="4" spans="1:17" ht="12.75">
      <c r="A4" s="213" t="s">
        <v>230</v>
      </c>
      <c r="B4" s="213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9"/>
      <c r="Q4" s="129"/>
    </row>
    <row r="5" spans="1:17" ht="12.75">
      <c r="A5" s="128"/>
      <c r="B5" s="185"/>
      <c r="C5" s="186"/>
      <c r="D5" s="127"/>
      <c r="E5" s="127"/>
      <c r="F5" s="127"/>
      <c r="G5" s="127"/>
      <c r="H5" s="127"/>
      <c r="I5" s="127"/>
      <c r="J5" s="127"/>
      <c r="K5" s="127"/>
      <c r="L5" s="127"/>
      <c r="M5" s="128"/>
      <c r="N5" s="127"/>
      <c r="O5" s="127"/>
      <c r="P5" s="129"/>
      <c r="Q5" s="129"/>
    </row>
    <row r="6" spans="1:17" ht="12.75">
      <c r="A6" s="128"/>
      <c r="B6" s="186" t="s">
        <v>630</v>
      </c>
      <c r="C6" s="186"/>
      <c r="D6" s="127"/>
      <c r="E6" s="127"/>
      <c r="F6" s="127"/>
      <c r="G6" s="127"/>
      <c r="H6" s="127"/>
      <c r="I6" s="127"/>
      <c r="J6" s="127"/>
      <c r="K6" s="127"/>
      <c r="L6" s="127"/>
      <c r="M6" s="128"/>
      <c r="N6" s="127"/>
      <c r="O6" s="127"/>
      <c r="P6" s="129"/>
      <c r="Q6" s="129"/>
    </row>
    <row r="7" spans="1:17" ht="12.75">
      <c r="A7" s="186"/>
      <c r="B7" s="186"/>
      <c r="C7" s="18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9"/>
      <c r="Q7" s="129"/>
    </row>
    <row r="8" spans="1:17" ht="12.75">
      <c r="A8" s="362" t="s">
        <v>419</v>
      </c>
      <c r="B8" s="363"/>
      <c r="C8" s="363"/>
      <c r="D8" s="363"/>
      <c r="E8" s="364"/>
      <c r="F8" s="338" t="s">
        <v>237</v>
      </c>
      <c r="G8" s="341" t="s">
        <v>598</v>
      </c>
      <c r="H8" s="338" t="s">
        <v>237</v>
      </c>
      <c r="I8" s="344" t="s">
        <v>599</v>
      </c>
      <c r="J8" s="338" t="s">
        <v>237</v>
      </c>
      <c r="K8" s="344" t="s">
        <v>8</v>
      </c>
      <c r="L8" s="338" t="s">
        <v>237</v>
      </c>
      <c r="M8" s="344" t="s">
        <v>600</v>
      </c>
      <c r="N8" s="338" t="s">
        <v>237</v>
      </c>
      <c r="O8" s="344" t="s">
        <v>9</v>
      </c>
      <c r="P8" s="187"/>
      <c r="Q8" s="187"/>
    </row>
    <row r="9" spans="1:17" ht="12.75">
      <c r="A9" s="347" t="s">
        <v>508</v>
      </c>
      <c r="B9" s="348"/>
      <c r="C9" s="349"/>
      <c r="D9" s="356" t="s">
        <v>509</v>
      </c>
      <c r="E9" s="341" t="s">
        <v>601</v>
      </c>
      <c r="F9" s="339"/>
      <c r="G9" s="342"/>
      <c r="H9" s="339"/>
      <c r="I9" s="345"/>
      <c r="J9" s="339"/>
      <c r="K9" s="345"/>
      <c r="L9" s="339"/>
      <c r="M9" s="345"/>
      <c r="N9" s="339"/>
      <c r="O9" s="345"/>
      <c r="P9" s="187"/>
      <c r="Q9" s="187"/>
    </row>
    <row r="10" spans="1:17" ht="12.75">
      <c r="A10" s="350"/>
      <c r="B10" s="351"/>
      <c r="C10" s="352"/>
      <c r="D10" s="357"/>
      <c r="E10" s="342"/>
      <c r="F10" s="339"/>
      <c r="G10" s="342"/>
      <c r="H10" s="339"/>
      <c r="I10" s="345"/>
      <c r="J10" s="339"/>
      <c r="K10" s="345"/>
      <c r="L10" s="339"/>
      <c r="M10" s="345"/>
      <c r="N10" s="339"/>
      <c r="O10" s="345"/>
      <c r="P10" s="187"/>
      <c r="Q10" s="187"/>
    </row>
    <row r="11" spans="1:17" ht="12.75">
      <c r="A11" s="353"/>
      <c r="B11" s="354"/>
      <c r="C11" s="355"/>
      <c r="D11" s="358"/>
      <c r="E11" s="343"/>
      <c r="F11" s="339"/>
      <c r="G11" s="343"/>
      <c r="H11" s="339"/>
      <c r="I11" s="346"/>
      <c r="J11" s="339"/>
      <c r="K11" s="346"/>
      <c r="L11" s="339"/>
      <c r="M11" s="346"/>
      <c r="N11" s="339"/>
      <c r="O11" s="346"/>
      <c r="P11" s="187"/>
      <c r="Q11" s="187"/>
    </row>
    <row r="12" spans="1:17" ht="12.75">
      <c r="A12" s="359">
        <v>1</v>
      </c>
      <c r="B12" s="360"/>
      <c r="C12" s="360"/>
      <c r="D12" s="360"/>
      <c r="E12" s="361"/>
      <c r="F12" s="340"/>
      <c r="G12" s="188">
        <v>2</v>
      </c>
      <c r="H12" s="340"/>
      <c r="I12" s="139">
        <v>3</v>
      </c>
      <c r="J12" s="340"/>
      <c r="K12" s="139">
        <v>4</v>
      </c>
      <c r="L12" s="340"/>
      <c r="M12" s="139">
        <v>5</v>
      </c>
      <c r="N12" s="340"/>
      <c r="O12" s="139">
        <v>6</v>
      </c>
      <c r="P12" s="187"/>
      <c r="Q12" s="187"/>
    </row>
    <row r="13" spans="1:17" ht="12.75">
      <c r="A13" s="365" t="s">
        <v>602</v>
      </c>
      <c r="B13" s="366"/>
      <c r="C13" s="366"/>
      <c r="D13" s="366"/>
      <c r="E13" s="367"/>
      <c r="F13" s="189">
        <v>678</v>
      </c>
      <c r="G13" s="189"/>
      <c r="H13" s="189">
        <v>689</v>
      </c>
      <c r="I13" s="189"/>
      <c r="J13" s="189">
        <v>700</v>
      </c>
      <c r="K13" s="189"/>
      <c r="L13" s="189">
        <v>711</v>
      </c>
      <c r="M13" s="189"/>
      <c r="N13" s="189">
        <v>722</v>
      </c>
      <c r="O13" s="189"/>
      <c r="P13" s="190"/>
      <c r="Q13" s="187"/>
    </row>
    <row r="14" spans="1:17" ht="12.75">
      <c r="A14" s="368" t="s">
        <v>603</v>
      </c>
      <c r="B14" s="369"/>
      <c r="C14" s="369"/>
      <c r="D14" s="369"/>
      <c r="E14" s="369"/>
      <c r="F14" s="142">
        <v>679</v>
      </c>
      <c r="G14" s="142"/>
      <c r="H14" s="191">
        <v>690</v>
      </c>
      <c r="I14" s="142"/>
      <c r="J14" s="142">
        <v>701</v>
      </c>
      <c r="K14" s="142"/>
      <c r="L14" s="142">
        <v>712</v>
      </c>
      <c r="M14" s="142"/>
      <c r="N14" s="142">
        <v>723</v>
      </c>
      <c r="O14" s="142"/>
      <c r="P14" s="192"/>
      <c r="Q14" s="187"/>
    </row>
    <row r="15" spans="1:17" ht="12.75" customHeight="1">
      <c r="A15" s="370" t="s">
        <v>604</v>
      </c>
      <c r="B15" s="370"/>
      <c r="C15" s="370"/>
      <c r="D15" s="231" t="s">
        <v>512</v>
      </c>
      <c r="E15" s="144" t="s">
        <v>605</v>
      </c>
      <c r="F15" s="169"/>
      <c r="G15" s="147">
        <v>44920.6</v>
      </c>
      <c r="H15" s="145"/>
      <c r="I15" s="147">
        <v>43333.64</v>
      </c>
      <c r="J15" s="145"/>
      <c r="K15" s="147">
        <v>44785.84</v>
      </c>
      <c r="L15" s="145"/>
      <c r="M15" s="146">
        <v>1.101947</v>
      </c>
      <c r="N15" s="145"/>
      <c r="O15" s="146">
        <v>0.285201</v>
      </c>
      <c r="P15" s="136"/>
      <c r="Q15" s="136"/>
    </row>
    <row r="16" spans="1:17" ht="12.75" customHeight="1">
      <c r="A16" s="370" t="s">
        <v>604</v>
      </c>
      <c r="B16" s="370"/>
      <c r="C16" s="370"/>
      <c r="D16" s="231" t="s">
        <v>512</v>
      </c>
      <c r="E16" s="144" t="s">
        <v>606</v>
      </c>
      <c r="F16" s="169"/>
      <c r="G16" s="147">
        <v>70798.1</v>
      </c>
      <c r="H16" s="145"/>
      <c r="I16" s="147">
        <v>67591.31</v>
      </c>
      <c r="J16" s="145"/>
      <c r="K16" s="147">
        <v>70373.31</v>
      </c>
      <c r="L16" s="145"/>
      <c r="M16" s="146">
        <v>2.540415</v>
      </c>
      <c r="N16" s="145"/>
      <c r="O16" s="146">
        <v>0.448145</v>
      </c>
      <c r="P16" s="136"/>
      <c r="Q16" s="136"/>
    </row>
    <row r="17" spans="1:17" ht="12.75" customHeight="1">
      <c r="A17" s="370" t="s">
        <v>604</v>
      </c>
      <c r="B17" s="370"/>
      <c r="C17" s="370"/>
      <c r="D17" s="231" t="s">
        <v>512</v>
      </c>
      <c r="E17" s="144" t="s">
        <v>607</v>
      </c>
      <c r="F17" s="169"/>
      <c r="G17" s="147">
        <v>100705.2</v>
      </c>
      <c r="H17" s="145"/>
      <c r="I17" s="147">
        <v>98453.25</v>
      </c>
      <c r="J17" s="145"/>
      <c r="K17" s="147">
        <v>100100.97</v>
      </c>
      <c r="L17" s="145"/>
      <c r="M17" s="146">
        <v>1.25029</v>
      </c>
      <c r="N17" s="145"/>
      <c r="O17" s="146">
        <v>0.637454</v>
      </c>
      <c r="P17" s="136"/>
      <c r="Q17" s="136"/>
    </row>
    <row r="18" spans="1:17" ht="12.75" customHeight="1">
      <c r="A18" s="370" t="s">
        <v>604</v>
      </c>
      <c r="B18" s="370"/>
      <c r="C18" s="370"/>
      <c r="D18" s="231" t="s">
        <v>512</v>
      </c>
      <c r="E18" s="144" t="s">
        <v>608</v>
      </c>
      <c r="F18" s="169"/>
      <c r="G18" s="147">
        <v>124406</v>
      </c>
      <c r="H18" s="145"/>
      <c r="I18" s="147">
        <v>114690.33</v>
      </c>
      <c r="J18" s="145"/>
      <c r="K18" s="147">
        <v>123659.56</v>
      </c>
      <c r="L18" s="145"/>
      <c r="M18" s="146">
        <v>1.728044</v>
      </c>
      <c r="N18" s="145"/>
      <c r="O18" s="146">
        <v>0.787478</v>
      </c>
      <c r="P18" s="136"/>
      <c r="Q18" s="136"/>
    </row>
    <row r="19" spans="1:17" ht="12.75" customHeight="1">
      <c r="A19" s="370" t="s">
        <v>604</v>
      </c>
      <c r="B19" s="370"/>
      <c r="C19" s="370"/>
      <c r="D19" s="231" t="s">
        <v>512</v>
      </c>
      <c r="E19" s="144" t="s">
        <v>609</v>
      </c>
      <c r="F19" s="169"/>
      <c r="G19" s="147">
        <v>191162.1</v>
      </c>
      <c r="H19" s="145"/>
      <c r="I19" s="147">
        <v>184020.89</v>
      </c>
      <c r="J19" s="145"/>
      <c r="K19" s="147">
        <v>188676.99</v>
      </c>
      <c r="L19" s="145"/>
      <c r="M19" s="146">
        <v>2.189426</v>
      </c>
      <c r="N19" s="145"/>
      <c r="O19" s="146">
        <v>1.201516</v>
      </c>
      <c r="P19" s="136"/>
      <c r="Q19" s="136"/>
    </row>
    <row r="20" spans="1:17" ht="12.75" customHeight="1">
      <c r="A20" s="370" t="s">
        <v>604</v>
      </c>
      <c r="B20" s="370"/>
      <c r="C20" s="370"/>
      <c r="D20" s="231" t="s">
        <v>512</v>
      </c>
      <c r="E20" s="144" t="s">
        <v>610</v>
      </c>
      <c r="F20" s="169"/>
      <c r="G20" s="147">
        <v>186103.8</v>
      </c>
      <c r="H20" s="145"/>
      <c r="I20" s="147">
        <v>178995.37</v>
      </c>
      <c r="J20" s="145"/>
      <c r="K20" s="147">
        <v>183312.24</v>
      </c>
      <c r="L20" s="145"/>
      <c r="M20" s="146">
        <v>1.118755</v>
      </c>
      <c r="N20" s="145"/>
      <c r="O20" s="146">
        <v>1.167353</v>
      </c>
      <c r="P20" s="136"/>
      <c r="Q20" s="136"/>
    </row>
    <row r="21" spans="1:17" ht="12.75" customHeight="1">
      <c r="A21" s="370" t="s">
        <v>604</v>
      </c>
      <c r="B21" s="370"/>
      <c r="C21" s="370"/>
      <c r="D21" s="231" t="s">
        <v>512</v>
      </c>
      <c r="E21" s="144" t="s">
        <v>611</v>
      </c>
      <c r="F21" s="169"/>
      <c r="G21" s="147">
        <v>52845.9</v>
      </c>
      <c r="H21" s="145"/>
      <c r="I21" s="147">
        <v>52211.75</v>
      </c>
      <c r="J21" s="145"/>
      <c r="K21" s="147">
        <v>52053.21</v>
      </c>
      <c r="L21" s="145"/>
      <c r="M21" s="146">
        <v>0.807364</v>
      </c>
      <c r="N21" s="145"/>
      <c r="O21" s="146">
        <v>0.331481</v>
      </c>
      <c r="P21" s="136"/>
      <c r="Q21" s="136"/>
    </row>
    <row r="22" spans="1:17" ht="12.75" customHeight="1">
      <c r="A22" s="370" t="s">
        <v>604</v>
      </c>
      <c r="B22" s="370"/>
      <c r="C22" s="370"/>
      <c r="D22" s="231" t="s">
        <v>512</v>
      </c>
      <c r="E22" s="144" t="s">
        <v>612</v>
      </c>
      <c r="F22" s="169"/>
      <c r="G22" s="147">
        <v>149697.2</v>
      </c>
      <c r="H22" s="145"/>
      <c r="I22" s="147">
        <v>147601.44</v>
      </c>
      <c r="J22" s="145"/>
      <c r="K22" s="147">
        <v>147451.74</v>
      </c>
      <c r="L22" s="145"/>
      <c r="M22" s="146">
        <v>1.370773</v>
      </c>
      <c r="N22" s="145"/>
      <c r="O22" s="146">
        <v>0.938989</v>
      </c>
      <c r="P22" s="136"/>
      <c r="Q22" s="136"/>
    </row>
    <row r="23" spans="1:17" ht="12.75" customHeight="1">
      <c r="A23" s="370" t="s">
        <v>604</v>
      </c>
      <c r="B23" s="370"/>
      <c r="C23" s="370"/>
      <c r="D23" s="231" t="s">
        <v>512</v>
      </c>
      <c r="E23" s="144" t="s">
        <v>613</v>
      </c>
      <c r="F23" s="169"/>
      <c r="G23" s="147">
        <v>165869</v>
      </c>
      <c r="H23" s="145"/>
      <c r="I23" s="147">
        <v>163049.22</v>
      </c>
      <c r="J23" s="145"/>
      <c r="K23" s="147">
        <v>162551.62</v>
      </c>
      <c r="L23" s="145"/>
      <c r="M23" s="146">
        <v>1.030719</v>
      </c>
      <c r="N23" s="145"/>
      <c r="O23" s="146">
        <v>1.035147</v>
      </c>
      <c r="P23" s="136"/>
      <c r="Q23" s="136"/>
    </row>
    <row r="24" spans="1:17" ht="12.75" customHeight="1">
      <c r="A24" s="370" t="s">
        <v>604</v>
      </c>
      <c r="B24" s="370"/>
      <c r="C24" s="370"/>
      <c r="D24" s="231" t="s">
        <v>512</v>
      </c>
      <c r="E24" s="144" t="s">
        <v>614</v>
      </c>
      <c r="F24" s="169"/>
      <c r="G24" s="147">
        <v>25639.2</v>
      </c>
      <c r="H24" s="145"/>
      <c r="I24" s="147">
        <v>25170.37</v>
      </c>
      <c r="J24" s="145"/>
      <c r="K24" s="147">
        <v>25126.42</v>
      </c>
      <c r="L24" s="145"/>
      <c r="M24" s="146">
        <v>0.179578</v>
      </c>
      <c r="N24" s="145"/>
      <c r="O24" s="146">
        <v>0.160008</v>
      </c>
      <c r="P24" s="136"/>
      <c r="Q24" s="136"/>
    </row>
    <row r="25" spans="1:17" ht="12.75" customHeight="1">
      <c r="A25" s="370" t="s">
        <v>604</v>
      </c>
      <c r="B25" s="370"/>
      <c r="C25" s="370"/>
      <c r="D25" s="231" t="s">
        <v>512</v>
      </c>
      <c r="E25" s="144" t="s">
        <v>615</v>
      </c>
      <c r="F25" s="169"/>
      <c r="G25" s="147">
        <v>143600.1</v>
      </c>
      <c r="H25" s="145"/>
      <c r="I25" s="147">
        <v>140622.6</v>
      </c>
      <c r="J25" s="145"/>
      <c r="K25" s="147">
        <v>141015.3</v>
      </c>
      <c r="L25" s="145"/>
      <c r="M25" s="146">
        <v>0.971441</v>
      </c>
      <c r="N25" s="145"/>
      <c r="O25" s="146">
        <v>0.898001</v>
      </c>
      <c r="P25" s="136"/>
      <c r="Q25" s="136"/>
    </row>
    <row r="26" spans="1:17" ht="12.75" customHeight="1">
      <c r="A26" s="370" t="s">
        <v>604</v>
      </c>
      <c r="B26" s="370"/>
      <c r="C26" s="370"/>
      <c r="D26" s="231" t="s">
        <v>512</v>
      </c>
      <c r="E26" s="144" t="s">
        <v>616</v>
      </c>
      <c r="F26" s="169"/>
      <c r="G26" s="147">
        <v>700000</v>
      </c>
      <c r="H26" s="145"/>
      <c r="I26" s="147">
        <v>668288.25</v>
      </c>
      <c r="J26" s="145"/>
      <c r="K26" s="147">
        <v>668850</v>
      </c>
      <c r="L26" s="145"/>
      <c r="M26" s="146">
        <v>4.627949</v>
      </c>
      <c r="N26" s="145"/>
      <c r="O26" s="146">
        <v>4.259311</v>
      </c>
      <c r="P26" s="136"/>
      <c r="Q26" s="136"/>
    </row>
    <row r="27" spans="1:17" ht="12.75" customHeight="1">
      <c r="A27" s="370" t="s">
        <v>604</v>
      </c>
      <c r="B27" s="370"/>
      <c r="C27" s="370"/>
      <c r="D27" s="231" t="s">
        <v>512</v>
      </c>
      <c r="E27" s="144" t="s">
        <v>617</v>
      </c>
      <c r="F27" s="169"/>
      <c r="G27" s="147">
        <v>250000</v>
      </c>
      <c r="H27" s="145"/>
      <c r="I27" s="147">
        <v>237503.34</v>
      </c>
      <c r="J27" s="145"/>
      <c r="K27" s="147">
        <v>242500</v>
      </c>
      <c r="L27" s="145"/>
      <c r="M27" s="146">
        <v>4.291336</v>
      </c>
      <c r="N27" s="145"/>
      <c r="O27" s="146">
        <v>1.544267</v>
      </c>
      <c r="P27" s="136"/>
      <c r="Q27" s="136"/>
    </row>
    <row r="28" spans="1:17" ht="12.75" customHeight="1">
      <c r="A28" s="370" t="s">
        <v>604</v>
      </c>
      <c r="B28" s="370"/>
      <c r="C28" s="370"/>
      <c r="D28" s="231" t="s">
        <v>512</v>
      </c>
      <c r="E28" s="144" t="s">
        <v>618</v>
      </c>
      <c r="F28" s="169"/>
      <c r="G28" s="147">
        <v>704000</v>
      </c>
      <c r="H28" s="145"/>
      <c r="I28" s="147">
        <v>667750.4</v>
      </c>
      <c r="J28" s="145"/>
      <c r="K28" s="147">
        <v>681824</v>
      </c>
      <c r="L28" s="145"/>
      <c r="M28" s="146">
        <v>8.637858</v>
      </c>
      <c r="N28" s="145"/>
      <c r="O28" s="146">
        <v>4.341931</v>
      </c>
      <c r="P28" s="136"/>
      <c r="Q28" s="136"/>
    </row>
    <row r="29" spans="1:17" ht="12.75" customHeight="1">
      <c r="A29" s="370" t="s">
        <v>604</v>
      </c>
      <c r="B29" s="370"/>
      <c r="C29" s="370"/>
      <c r="D29" s="231" t="s">
        <v>512</v>
      </c>
      <c r="E29" s="144" t="s">
        <v>631</v>
      </c>
      <c r="F29" s="169"/>
      <c r="G29" s="147">
        <v>200000</v>
      </c>
      <c r="H29" s="145"/>
      <c r="I29" s="147">
        <v>176990.65</v>
      </c>
      <c r="J29" s="145"/>
      <c r="K29" s="147">
        <v>172000</v>
      </c>
      <c r="L29" s="145"/>
      <c r="M29" s="146">
        <v>6.060911</v>
      </c>
      <c r="N29" s="145"/>
      <c r="O29" s="146">
        <v>1.095315</v>
      </c>
      <c r="P29" s="136"/>
      <c r="Q29" s="136"/>
    </row>
    <row r="30" spans="1:17" ht="12.75">
      <c r="A30" s="371" t="s">
        <v>619</v>
      </c>
      <c r="B30" s="371"/>
      <c r="C30" s="371"/>
      <c r="D30" s="372"/>
      <c r="E30" s="372"/>
      <c r="F30" s="193">
        <v>680</v>
      </c>
      <c r="G30" s="193"/>
      <c r="H30" s="194">
        <v>691</v>
      </c>
      <c r="I30" s="193"/>
      <c r="J30" s="193">
        <v>702</v>
      </c>
      <c r="K30" s="193"/>
      <c r="L30" s="193">
        <v>713</v>
      </c>
      <c r="M30" s="193"/>
      <c r="N30" s="193">
        <v>724</v>
      </c>
      <c r="O30" s="193"/>
      <c r="P30" s="192"/>
      <c r="Q30" s="187"/>
    </row>
    <row r="31" spans="1:17" ht="12.75">
      <c r="A31" s="371" t="s">
        <v>620</v>
      </c>
      <c r="B31" s="371"/>
      <c r="C31" s="371"/>
      <c r="D31" s="371"/>
      <c r="E31" s="371"/>
      <c r="F31" s="195">
        <v>681</v>
      </c>
      <c r="G31" s="195"/>
      <c r="H31" s="189">
        <v>692</v>
      </c>
      <c r="I31" s="195"/>
      <c r="J31" s="196">
        <v>703</v>
      </c>
      <c r="K31" s="195"/>
      <c r="L31" s="195">
        <v>714</v>
      </c>
      <c r="M31" s="195"/>
      <c r="N31" s="195">
        <v>725</v>
      </c>
      <c r="O31" s="195"/>
      <c r="P31" s="192"/>
      <c r="Q31" s="187"/>
    </row>
    <row r="32" spans="1:17" ht="12.75">
      <c r="A32" s="375" t="s">
        <v>621</v>
      </c>
      <c r="B32" s="376"/>
      <c r="C32" s="376"/>
      <c r="D32" s="376"/>
      <c r="E32" s="377"/>
      <c r="F32" s="195">
        <v>682</v>
      </c>
      <c r="G32" s="166">
        <f>SUM(G15:G31)</f>
        <v>3109747.2</v>
      </c>
      <c r="H32" s="169">
        <v>693</v>
      </c>
      <c r="I32" s="166">
        <f>SUM(I15:I31)</f>
        <v>2966272.81</v>
      </c>
      <c r="J32" s="169">
        <v>704</v>
      </c>
      <c r="K32" s="166">
        <f>SUM(K15:K31)</f>
        <v>3004281.2</v>
      </c>
      <c r="L32" s="169">
        <v>715</v>
      </c>
      <c r="M32" s="197">
        <f>SUM(M15:M31)</f>
        <v>37.906805999999996</v>
      </c>
      <c r="N32" s="169">
        <v>726</v>
      </c>
      <c r="O32" s="197">
        <f>SUM(O15:O31)</f>
        <v>19.131597</v>
      </c>
      <c r="P32" s="136"/>
      <c r="Q32" s="136"/>
    </row>
    <row r="33" spans="1:17" ht="12.75">
      <c r="A33" s="373" t="s">
        <v>622</v>
      </c>
      <c r="B33" s="373"/>
      <c r="C33" s="373"/>
      <c r="D33" s="373"/>
      <c r="E33" s="373"/>
      <c r="F33" s="195">
        <v>683</v>
      </c>
      <c r="G33" s="198"/>
      <c r="H33" s="199">
        <v>694</v>
      </c>
      <c r="I33" s="200"/>
      <c r="J33" s="162">
        <v>705</v>
      </c>
      <c r="K33" s="200"/>
      <c r="L33" s="201">
        <v>716</v>
      </c>
      <c r="M33" s="202"/>
      <c r="N33" s="203">
        <v>727</v>
      </c>
      <c r="O33" s="204"/>
      <c r="P33" s="205"/>
      <c r="Q33" s="205"/>
    </row>
    <row r="34" spans="1:17" ht="12.75">
      <c r="A34" s="378" t="s">
        <v>623</v>
      </c>
      <c r="B34" s="378"/>
      <c r="C34" s="378"/>
      <c r="D34" s="378"/>
      <c r="E34" s="378"/>
      <c r="F34" s="207">
        <v>684</v>
      </c>
      <c r="G34" s="198"/>
      <c r="H34" s="199">
        <v>695</v>
      </c>
      <c r="I34" s="200"/>
      <c r="J34" s="162">
        <v>706</v>
      </c>
      <c r="K34" s="200"/>
      <c r="L34" s="201">
        <v>717</v>
      </c>
      <c r="M34" s="202"/>
      <c r="N34" s="203">
        <v>728</v>
      </c>
      <c r="O34" s="204"/>
      <c r="P34" s="205"/>
      <c r="Q34" s="205"/>
    </row>
    <row r="35" spans="1:17" ht="12.75">
      <c r="A35" s="378" t="s">
        <v>624</v>
      </c>
      <c r="B35" s="378"/>
      <c r="C35" s="378"/>
      <c r="D35" s="378"/>
      <c r="E35" s="378"/>
      <c r="F35" s="207">
        <v>685</v>
      </c>
      <c r="G35" s="198"/>
      <c r="H35" s="199">
        <v>696</v>
      </c>
      <c r="I35" s="200"/>
      <c r="J35" s="162">
        <v>707</v>
      </c>
      <c r="K35" s="200"/>
      <c r="L35" s="201">
        <v>718</v>
      </c>
      <c r="M35" s="202"/>
      <c r="N35" s="203">
        <v>729</v>
      </c>
      <c r="O35" s="204"/>
      <c r="P35" s="205"/>
      <c r="Q35" s="205"/>
    </row>
    <row r="36" spans="1:17" ht="12.75">
      <c r="A36" s="378" t="s">
        <v>625</v>
      </c>
      <c r="B36" s="378"/>
      <c r="C36" s="378"/>
      <c r="D36" s="378"/>
      <c r="E36" s="378"/>
      <c r="F36" s="207">
        <v>686</v>
      </c>
      <c r="G36" s="207"/>
      <c r="H36" s="199">
        <v>697</v>
      </c>
      <c r="I36" s="207"/>
      <c r="J36" s="199">
        <v>708</v>
      </c>
      <c r="K36" s="207"/>
      <c r="L36" s="170">
        <v>719</v>
      </c>
      <c r="M36" s="207"/>
      <c r="N36" s="199">
        <v>730</v>
      </c>
      <c r="O36" s="207"/>
      <c r="P36" s="205"/>
      <c r="Q36" s="205"/>
    </row>
    <row r="37" spans="1:17" ht="12.75">
      <c r="A37" s="378" t="s">
        <v>626</v>
      </c>
      <c r="B37" s="378"/>
      <c r="C37" s="378"/>
      <c r="D37" s="378"/>
      <c r="E37" s="378"/>
      <c r="F37" s="207">
        <v>687</v>
      </c>
      <c r="G37" s="174"/>
      <c r="H37" s="199">
        <v>698</v>
      </c>
      <c r="I37" s="172"/>
      <c r="J37" s="162">
        <v>709</v>
      </c>
      <c r="K37" s="172"/>
      <c r="L37" s="201">
        <v>720</v>
      </c>
      <c r="M37" s="202"/>
      <c r="N37" s="203">
        <v>731</v>
      </c>
      <c r="O37" s="208"/>
      <c r="P37" s="205"/>
      <c r="Q37" s="205"/>
    </row>
    <row r="38" spans="1:17" ht="12.75">
      <c r="A38" s="373" t="s">
        <v>627</v>
      </c>
      <c r="B38" s="373"/>
      <c r="C38" s="373"/>
      <c r="D38" s="373"/>
      <c r="E38" s="373"/>
      <c r="F38" s="207">
        <v>688</v>
      </c>
      <c r="G38" s="174">
        <f>G32</f>
        <v>3109747.2</v>
      </c>
      <c r="H38" s="199">
        <v>699</v>
      </c>
      <c r="I38" s="172">
        <f>I32</f>
        <v>2966272.81</v>
      </c>
      <c r="J38" s="162">
        <v>710</v>
      </c>
      <c r="K38" s="172">
        <f>K32</f>
        <v>3004281.2</v>
      </c>
      <c r="L38" s="201">
        <v>721</v>
      </c>
      <c r="M38" s="202"/>
      <c r="N38" s="203">
        <v>732</v>
      </c>
      <c r="O38" s="209">
        <f>O32</f>
        <v>19.131597</v>
      </c>
      <c r="P38" s="205"/>
      <c r="Q38" s="205"/>
    </row>
    <row r="39" spans="1:17" ht="12.7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36"/>
      <c r="Q39" s="136"/>
    </row>
    <row r="40" spans="1:17" ht="12.75">
      <c r="A40" s="210" t="s">
        <v>595</v>
      </c>
      <c r="B40" s="210"/>
      <c r="C40" s="210"/>
      <c r="D40" s="181"/>
      <c r="E40" s="181"/>
      <c r="F40" s="128"/>
      <c r="G40" s="128"/>
      <c r="H40" s="128"/>
      <c r="I40" s="128"/>
      <c r="J40" s="182" t="s">
        <v>424</v>
      </c>
      <c r="K40" s="128"/>
      <c r="L40" s="374" t="s">
        <v>596</v>
      </c>
      <c r="M40" s="374"/>
      <c r="N40" s="374"/>
      <c r="O40" s="374"/>
      <c r="P40" s="187"/>
      <c r="Q40" s="129"/>
    </row>
    <row r="41" spans="1:17" ht="12.75">
      <c r="A41" s="210" t="s">
        <v>493</v>
      </c>
      <c r="B41" s="210"/>
      <c r="C41" s="210"/>
      <c r="D41" s="181" t="s">
        <v>597</v>
      </c>
      <c r="E41" s="128"/>
      <c r="F41" s="128"/>
      <c r="G41" s="128"/>
      <c r="H41" s="128"/>
      <c r="I41" s="128"/>
      <c r="J41" s="128"/>
      <c r="K41" s="336" t="s">
        <v>95</v>
      </c>
      <c r="L41" s="336"/>
      <c r="M41" s="336"/>
      <c r="N41" s="336"/>
      <c r="O41" s="336"/>
      <c r="P41" s="187"/>
      <c r="Q41" s="129"/>
    </row>
    <row r="42" spans="1:17" ht="12.75">
      <c r="A42" s="185"/>
      <c r="B42" s="185"/>
      <c r="C42" s="185"/>
      <c r="D42" s="128"/>
      <c r="E42" s="128"/>
      <c r="F42" s="128"/>
      <c r="G42" s="128"/>
      <c r="H42" s="128"/>
      <c r="I42" s="128"/>
      <c r="J42" s="184"/>
      <c r="K42" s="131"/>
      <c r="L42" s="234"/>
      <c r="M42" s="211"/>
      <c r="N42" s="211"/>
      <c r="O42" s="211"/>
      <c r="P42" s="212"/>
      <c r="Q42" s="129"/>
    </row>
    <row r="43" spans="1:17" ht="12.75">
      <c r="A43" s="186"/>
      <c r="B43" s="185"/>
      <c r="C43" s="186"/>
      <c r="D43" s="127"/>
      <c r="E43" s="130"/>
      <c r="F43" s="127"/>
      <c r="G43" s="131"/>
      <c r="H43" s="127"/>
      <c r="I43" s="127"/>
      <c r="J43" s="127"/>
      <c r="K43" s="131"/>
      <c r="L43" s="127"/>
      <c r="M43" s="211"/>
      <c r="N43" s="211"/>
      <c r="O43" s="183"/>
      <c r="P43" s="187"/>
      <c r="Q43" s="129"/>
    </row>
  </sheetData>
  <sheetProtection/>
  <mergeCells count="43">
    <mergeCell ref="A38:E38"/>
    <mergeCell ref="L40:O40"/>
    <mergeCell ref="K41:O41"/>
    <mergeCell ref="A32:E32"/>
    <mergeCell ref="A33:E33"/>
    <mergeCell ref="A34:E34"/>
    <mergeCell ref="A35:E35"/>
    <mergeCell ref="A36:E36"/>
    <mergeCell ref="A37:E37"/>
    <mergeCell ref="A25:C25"/>
    <mergeCell ref="A26:C26"/>
    <mergeCell ref="A27:C27"/>
    <mergeCell ref="A28:C28"/>
    <mergeCell ref="A30:E30"/>
    <mergeCell ref="A31:E31"/>
    <mergeCell ref="A29:C29"/>
    <mergeCell ref="A19:C19"/>
    <mergeCell ref="A20:C20"/>
    <mergeCell ref="A21:C21"/>
    <mergeCell ref="A22:C22"/>
    <mergeCell ref="A23:C23"/>
    <mergeCell ref="A24:C24"/>
    <mergeCell ref="A13:E13"/>
    <mergeCell ref="A14:E14"/>
    <mergeCell ref="A15:C15"/>
    <mergeCell ref="A16:C16"/>
    <mergeCell ref="A17:C17"/>
    <mergeCell ref="A18:C18"/>
    <mergeCell ref="L8:L12"/>
    <mergeCell ref="M8:M11"/>
    <mergeCell ref="N8:N12"/>
    <mergeCell ref="O8:O11"/>
    <mergeCell ref="A9:C11"/>
    <mergeCell ref="D9:D11"/>
    <mergeCell ref="E9:E11"/>
    <mergeCell ref="A12:E12"/>
    <mergeCell ref="A8:E8"/>
    <mergeCell ref="F8:F12"/>
    <mergeCell ref="G8:G11"/>
    <mergeCell ref="H8:H12"/>
    <mergeCell ref="I8:I11"/>
    <mergeCell ref="J8:J12"/>
    <mergeCell ref="K8:K11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49">
      <selection activeCell="G71" sqref="G71:K71"/>
    </sheetView>
  </sheetViews>
  <sheetFormatPr defaultColWidth="9.140625" defaultRowHeight="12.75"/>
  <cols>
    <col min="1" max="1" width="8.7109375" style="0" customWidth="1"/>
    <col min="2" max="2" width="3.28125" style="0" customWidth="1"/>
    <col min="3" max="3" width="6.8515625" style="0" customWidth="1"/>
    <col min="4" max="5" width="10.8515625" style="0" bestFit="1" customWidth="1"/>
    <col min="6" max="6" width="10.00390625" style="0" bestFit="1" customWidth="1"/>
    <col min="7" max="7" width="6.28125" style="0" customWidth="1"/>
    <col min="8" max="8" width="6.00390625" style="0" customWidth="1"/>
    <col min="9" max="9" width="5.57421875" style="0" customWidth="1"/>
    <col min="10" max="10" width="5.8515625" style="0" customWidth="1"/>
    <col min="11" max="11" width="10.00390625" style="0" bestFit="1" customWidth="1"/>
    <col min="12" max="12" width="9.140625" style="0" customWidth="1"/>
  </cols>
  <sheetData>
    <row r="1" spans="1:9" ht="16.5">
      <c r="A1" s="398" t="s">
        <v>667</v>
      </c>
      <c r="B1" s="398"/>
      <c r="C1" s="398"/>
      <c r="D1" s="398"/>
      <c r="E1" s="398"/>
      <c r="F1" s="398"/>
      <c r="G1" s="398"/>
      <c r="H1" s="398"/>
      <c r="I1" s="398"/>
    </row>
    <row r="2" spans="1:9" ht="16.5">
      <c r="A2" s="398" t="s">
        <v>633</v>
      </c>
      <c r="B2" s="398"/>
      <c r="C2" s="398"/>
      <c r="D2" s="398"/>
      <c r="E2" s="398"/>
      <c r="F2" s="398"/>
      <c r="G2" s="398"/>
      <c r="H2" s="398"/>
      <c r="I2" s="398"/>
    </row>
    <row r="3" ht="12.75">
      <c r="A3" s="379"/>
    </row>
    <row r="4" spans="1:9" ht="16.5" customHeight="1">
      <c r="A4" s="399" t="s">
        <v>634</v>
      </c>
      <c r="B4" s="399"/>
      <c r="C4" s="399"/>
      <c r="D4" s="399"/>
      <c r="E4" s="399"/>
      <c r="F4" s="399"/>
      <c r="G4" s="399"/>
      <c r="H4" s="399"/>
      <c r="I4" s="399"/>
    </row>
    <row r="5" spans="1:9" ht="16.5" customHeight="1">
      <c r="A5" s="399"/>
      <c r="B5" s="399"/>
      <c r="C5" s="399"/>
      <c r="D5" s="399"/>
      <c r="E5" s="399"/>
      <c r="F5" s="399"/>
      <c r="G5" s="399"/>
      <c r="H5" s="399"/>
      <c r="I5" s="399"/>
    </row>
    <row r="6" ht="17.25" thickBot="1">
      <c r="A6" s="380"/>
    </row>
    <row r="7" spans="1:12" ht="22.5">
      <c r="A7" s="381" t="s">
        <v>635</v>
      </c>
      <c r="B7" s="391" t="s">
        <v>637</v>
      </c>
      <c r="C7" s="391" t="s">
        <v>638</v>
      </c>
      <c r="D7" s="384"/>
      <c r="E7" s="384"/>
      <c r="F7" s="381" t="s">
        <v>642</v>
      </c>
      <c r="G7" s="381" t="s">
        <v>646</v>
      </c>
      <c r="H7" s="381" t="s">
        <v>650</v>
      </c>
      <c r="I7" s="381" t="s">
        <v>654</v>
      </c>
      <c r="J7" s="381" t="s">
        <v>657</v>
      </c>
      <c r="K7" s="381" t="s">
        <v>661</v>
      </c>
      <c r="L7" s="391" t="s">
        <v>664</v>
      </c>
    </row>
    <row r="8" spans="1:12" ht="22.5">
      <c r="A8" s="382" t="s">
        <v>636</v>
      </c>
      <c r="B8" s="392"/>
      <c r="C8" s="392"/>
      <c r="D8" s="382" t="s">
        <v>639</v>
      </c>
      <c r="E8" s="382" t="s">
        <v>641</v>
      </c>
      <c r="F8" s="382" t="s">
        <v>643</v>
      </c>
      <c r="G8" s="382" t="s">
        <v>647</v>
      </c>
      <c r="H8" s="382" t="s">
        <v>651</v>
      </c>
      <c r="I8" s="382" t="s">
        <v>652</v>
      </c>
      <c r="J8" s="382" t="s">
        <v>658</v>
      </c>
      <c r="K8" s="382" t="s">
        <v>662</v>
      </c>
      <c r="L8" s="392"/>
    </row>
    <row r="9" spans="1:12" ht="22.5">
      <c r="A9" s="382" t="s">
        <v>601</v>
      </c>
      <c r="B9" s="392"/>
      <c r="C9" s="392"/>
      <c r="D9" s="382" t="s">
        <v>640</v>
      </c>
      <c r="E9" s="382" t="s">
        <v>640</v>
      </c>
      <c r="F9" s="382" t="s">
        <v>644</v>
      </c>
      <c r="G9" s="382" t="s">
        <v>648</v>
      </c>
      <c r="H9" s="382" t="s">
        <v>652</v>
      </c>
      <c r="I9" s="382" t="s">
        <v>655</v>
      </c>
      <c r="J9" s="382" t="s">
        <v>659</v>
      </c>
      <c r="K9" s="382" t="s">
        <v>663</v>
      </c>
      <c r="L9" s="392"/>
    </row>
    <row r="10" spans="1:12" ht="23.25" thickBot="1">
      <c r="A10" s="383"/>
      <c r="B10" s="393"/>
      <c r="C10" s="393"/>
      <c r="D10" s="383"/>
      <c r="E10" s="383"/>
      <c r="F10" s="383" t="s">
        <v>645</v>
      </c>
      <c r="G10" s="383" t="s">
        <v>649</v>
      </c>
      <c r="H10" s="383" t="s">
        <v>653</v>
      </c>
      <c r="I10" s="383" t="s">
        <v>656</v>
      </c>
      <c r="J10" s="383" t="s">
        <v>660</v>
      </c>
      <c r="K10" s="383"/>
      <c r="L10" s="393"/>
    </row>
    <row r="11" spans="1:12" ht="13.5" thickBot="1">
      <c r="A11" s="385">
        <v>1</v>
      </c>
      <c r="B11" s="385">
        <v>2</v>
      </c>
      <c r="C11" s="385">
        <v>3</v>
      </c>
      <c r="D11" s="385">
        <v>4</v>
      </c>
      <c r="E11" s="385">
        <v>5</v>
      </c>
      <c r="F11" s="385">
        <v>6</v>
      </c>
      <c r="G11" s="385">
        <v>7</v>
      </c>
      <c r="H11" s="385">
        <v>8</v>
      </c>
      <c r="I11" s="385">
        <v>9</v>
      </c>
      <c r="J11" s="385">
        <v>10</v>
      </c>
      <c r="K11" s="385">
        <v>11</v>
      </c>
      <c r="L11" s="385">
        <v>12</v>
      </c>
    </row>
    <row r="12" spans="1:12" ht="13.5" thickBot="1">
      <c r="A12" s="394" t="s">
        <v>665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6"/>
    </row>
    <row r="13" spans="1:12" ht="13.5" thickBot="1">
      <c r="A13" s="386" t="s">
        <v>513</v>
      </c>
      <c r="B13" s="386" t="s">
        <v>512</v>
      </c>
      <c r="C13" s="387">
        <v>28397</v>
      </c>
      <c r="D13" s="388">
        <v>1079.09</v>
      </c>
      <c r="E13" s="387">
        <v>0</v>
      </c>
      <c r="F13" s="388">
        <v>-1079.09</v>
      </c>
      <c r="G13" s="387">
        <v>0</v>
      </c>
      <c r="H13" s="387">
        <v>0</v>
      </c>
      <c r="I13" s="387">
        <v>0</v>
      </c>
      <c r="J13" s="387">
        <v>0</v>
      </c>
      <c r="K13" s="388">
        <v>-1079.09</v>
      </c>
      <c r="L13" s="387">
        <v>0</v>
      </c>
    </row>
    <row r="14" spans="1:12" ht="13.5" thickBot="1">
      <c r="A14" s="386" t="s">
        <v>515</v>
      </c>
      <c r="B14" s="386" t="s">
        <v>512</v>
      </c>
      <c r="C14" s="387">
        <v>218242</v>
      </c>
      <c r="D14" s="388">
        <v>218242</v>
      </c>
      <c r="E14" s="388">
        <v>61107.76</v>
      </c>
      <c r="F14" s="388">
        <v>-157134.24</v>
      </c>
      <c r="G14" s="387">
        <v>0</v>
      </c>
      <c r="H14" s="387">
        <v>0</v>
      </c>
      <c r="I14" s="387">
        <v>0</v>
      </c>
      <c r="J14" s="387">
        <v>0</v>
      </c>
      <c r="K14" s="388">
        <v>-157134.24</v>
      </c>
      <c r="L14" s="387">
        <v>0</v>
      </c>
    </row>
    <row r="15" spans="1:12" ht="13.5" thickBot="1">
      <c r="A15" s="386" t="s">
        <v>517</v>
      </c>
      <c r="B15" s="386" t="s">
        <v>512</v>
      </c>
      <c r="C15" s="387">
        <v>220890</v>
      </c>
      <c r="D15" s="388">
        <v>52218.4</v>
      </c>
      <c r="E15" s="388">
        <v>46784.5</v>
      </c>
      <c r="F15" s="388">
        <v>-5433.9</v>
      </c>
      <c r="G15" s="387">
        <v>0</v>
      </c>
      <c r="H15" s="387">
        <v>0</v>
      </c>
      <c r="I15" s="387">
        <v>0</v>
      </c>
      <c r="J15" s="387">
        <v>0</v>
      </c>
      <c r="K15" s="388">
        <v>-5433.9</v>
      </c>
      <c r="L15" s="387">
        <v>0</v>
      </c>
    </row>
    <row r="16" spans="1:12" ht="13.5" thickBot="1">
      <c r="A16" s="386" t="s">
        <v>519</v>
      </c>
      <c r="B16" s="386" t="s">
        <v>512</v>
      </c>
      <c r="C16" s="387">
        <v>219316</v>
      </c>
      <c r="D16" s="388">
        <v>22699.21</v>
      </c>
      <c r="E16" s="388">
        <v>16448.7</v>
      </c>
      <c r="F16" s="388">
        <v>-6250.51</v>
      </c>
      <c r="G16" s="387">
        <v>0</v>
      </c>
      <c r="H16" s="387">
        <v>0</v>
      </c>
      <c r="I16" s="387">
        <v>0</v>
      </c>
      <c r="J16" s="387">
        <v>0</v>
      </c>
      <c r="K16" s="388">
        <v>-6250.51</v>
      </c>
      <c r="L16" s="387">
        <v>0</v>
      </c>
    </row>
    <row r="17" spans="1:12" ht="13.5" thickBot="1">
      <c r="A17" s="386" t="s">
        <v>521</v>
      </c>
      <c r="B17" s="386" t="s">
        <v>512</v>
      </c>
      <c r="C17" s="387">
        <v>794789</v>
      </c>
      <c r="D17" s="388">
        <v>152599.49</v>
      </c>
      <c r="E17" s="388">
        <v>147830.75</v>
      </c>
      <c r="F17" s="388">
        <v>-4768.74</v>
      </c>
      <c r="G17" s="387">
        <v>0</v>
      </c>
      <c r="H17" s="387">
        <v>0</v>
      </c>
      <c r="I17" s="387">
        <v>0</v>
      </c>
      <c r="J17" s="387">
        <v>0</v>
      </c>
      <c r="K17" s="388">
        <v>-4768.74</v>
      </c>
      <c r="L17" s="387">
        <v>0</v>
      </c>
    </row>
    <row r="18" spans="1:12" ht="13.5" thickBot="1">
      <c r="A18" s="386" t="s">
        <v>523</v>
      </c>
      <c r="B18" s="386" t="s">
        <v>512</v>
      </c>
      <c r="C18" s="387">
        <v>260054</v>
      </c>
      <c r="D18" s="388">
        <v>40490.41</v>
      </c>
      <c r="E18" s="388">
        <v>41660.65</v>
      </c>
      <c r="F18" s="388">
        <v>1170.24</v>
      </c>
      <c r="G18" s="387">
        <v>0</v>
      </c>
      <c r="H18" s="387">
        <v>0</v>
      </c>
      <c r="I18" s="387">
        <v>0</v>
      </c>
      <c r="J18" s="387">
        <v>0</v>
      </c>
      <c r="K18" s="388">
        <v>1170.24</v>
      </c>
      <c r="L18" s="387">
        <v>0</v>
      </c>
    </row>
    <row r="19" spans="1:12" ht="13.5" thickBot="1">
      <c r="A19" s="386" t="s">
        <v>525</v>
      </c>
      <c r="B19" s="386" t="s">
        <v>512</v>
      </c>
      <c r="C19" s="387">
        <v>278432</v>
      </c>
      <c r="D19" s="388">
        <v>82777.83</v>
      </c>
      <c r="E19" s="388">
        <v>89460.2</v>
      </c>
      <c r="F19" s="388">
        <v>6682.37</v>
      </c>
      <c r="G19" s="387">
        <v>0</v>
      </c>
      <c r="H19" s="387">
        <v>0</v>
      </c>
      <c r="I19" s="387">
        <v>0</v>
      </c>
      <c r="J19" s="387">
        <v>0</v>
      </c>
      <c r="K19" s="388">
        <v>6682.37</v>
      </c>
      <c r="L19" s="387">
        <v>0</v>
      </c>
    </row>
    <row r="20" spans="1:12" ht="13.5" thickBot="1">
      <c r="A20" s="386" t="s">
        <v>527</v>
      </c>
      <c r="B20" s="386" t="s">
        <v>512</v>
      </c>
      <c r="C20" s="387">
        <v>291589</v>
      </c>
      <c r="D20" s="388">
        <v>47849.75</v>
      </c>
      <c r="E20" s="387">
        <v>0</v>
      </c>
      <c r="F20" s="388">
        <v>-47849.75</v>
      </c>
      <c r="G20" s="387">
        <v>0</v>
      </c>
      <c r="H20" s="387">
        <v>0</v>
      </c>
      <c r="I20" s="387">
        <v>0</v>
      </c>
      <c r="J20" s="387">
        <v>0</v>
      </c>
      <c r="K20" s="388">
        <v>-47849.75</v>
      </c>
      <c r="L20" s="387">
        <v>0</v>
      </c>
    </row>
    <row r="21" spans="1:12" ht="13.5" thickBot="1">
      <c r="A21" s="386" t="s">
        <v>529</v>
      </c>
      <c r="B21" s="386" t="s">
        <v>512</v>
      </c>
      <c r="C21" s="387">
        <v>19784</v>
      </c>
      <c r="D21" s="388">
        <v>24356.08</v>
      </c>
      <c r="E21" s="387">
        <v>0</v>
      </c>
      <c r="F21" s="388">
        <v>-24356.08</v>
      </c>
      <c r="G21" s="387">
        <v>0</v>
      </c>
      <c r="H21" s="387">
        <v>0</v>
      </c>
      <c r="I21" s="387">
        <v>0</v>
      </c>
      <c r="J21" s="387">
        <v>0</v>
      </c>
      <c r="K21" s="388">
        <v>-24356.08</v>
      </c>
      <c r="L21" s="387">
        <v>0</v>
      </c>
    </row>
    <row r="22" spans="1:12" ht="13.5" thickBot="1">
      <c r="A22" s="386" t="s">
        <v>531</v>
      </c>
      <c r="B22" s="386" t="s">
        <v>512</v>
      </c>
      <c r="C22" s="387">
        <v>7483610</v>
      </c>
      <c r="D22" s="388">
        <v>2166552.73</v>
      </c>
      <c r="E22" s="388">
        <v>2173988.71</v>
      </c>
      <c r="F22" s="388">
        <v>7435.98</v>
      </c>
      <c r="G22" s="387">
        <v>0</v>
      </c>
      <c r="H22" s="387">
        <v>0</v>
      </c>
      <c r="I22" s="387">
        <v>0</v>
      </c>
      <c r="J22" s="387">
        <v>0</v>
      </c>
      <c r="K22" s="388">
        <v>7435.98</v>
      </c>
      <c r="L22" s="387">
        <v>0</v>
      </c>
    </row>
    <row r="23" spans="1:12" ht="13.5" thickBot="1">
      <c r="A23" s="386" t="s">
        <v>533</v>
      </c>
      <c r="B23" s="386" t="s">
        <v>512</v>
      </c>
      <c r="C23" s="387">
        <v>1716995</v>
      </c>
      <c r="D23" s="388">
        <v>568839.18</v>
      </c>
      <c r="E23" s="388">
        <v>483505.79</v>
      </c>
      <c r="F23" s="388">
        <v>-85333.39</v>
      </c>
      <c r="G23" s="387">
        <v>0</v>
      </c>
      <c r="H23" s="387">
        <v>0</v>
      </c>
      <c r="I23" s="387">
        <v>0</v>
      </c>
      <c r="J23" s="387">
        <v>0</v>
      </c>
      <c r="K23" s="388">
        <v>-85333.39</v>
      </c>
      <c r="L23" s="387">
        <v>0</v>
      </c>
    </row>
    <row r="24" spans="1:12" ht="13.5" thickBot="1">
      <c r="A24" s="386" t="s">
        <v>535</v>
      </c>
      <c r="B24" s="386" t="s">
        <v>512</v>
      </c>
      <c r="C24" s="387">
        <v>6789245</v>
      </c>
      <c r="D24" s="388">
        <v>1995078.4</v>
      </c>
      <c r="E24" s="388">
        <v>2431228.63</v>
      </c>
      <c r="F24" s="388">
        <v>436150.23</v>
      </c>
      <c r="G24" s="387">
        <v>0</v>
      </c>
      <c r="H24" s="387">
        <v>0</v>
      </c>
      <c r="I24" s="387">
        <v>0</v>
      </c>
      <c r="J24" s="387">
        <v>0</v>
      </c>
      <c r="K24" s="388">
        <v>436150.23</v>
      </c>
      <c r="L24" s="388">
        <v>-97765.13</v>
      </c>
    </row>
    <row r="25" spans="1:12" ht="13.5" thickBot="1">
      <c r="A25" s="386" t="s">
        <v>537</v>
      </c>
      <c r="B25" s="386" t="s">
        <v>512</v>
      </c>
      <c r="C25" s="387">
        <v>1819124</v>
      </c>
      <c r="D25" s="388">
        <v>898647.26</v>
      </c>
      <c r="E25" s="388">
        <v>181912.4</v>
      </c>
      <c r="F25" s="388">
        <v>-716734.86</v>
      </c>
      <c r="G25" s="387">
        <v>0</v>
      </c>
      <c r="H25" s="387">
        <v>0</v>
      </c>
      <c r="I25" s="387">
        <v>0</v>
      </c>
      <c r="J25" s="387">
        <v>0</v>
      </c>
      <c r="K25" s="388">
        <v>-716734.86</v>
      </c>
      <c r="L25" s="387">
        <v>0</v>
      </c>
    </row>
    <row r="26" spans="1:12" ht="13.5" thickBot="1">
      <c r="A26" s="386" t="s">
        <v>539</v>
      </c>
      <c r="B26" s="386" t="s">
        <v>512</v>
      </c>
      <c r="C26" s="387">
        <v>457921</v>
      </c>
      <c r="D26" s="388">
        <v>154960.47</v>
      </c>
      <c r="E26" s="388">
        <v>22896.05</v>
      </c>
      <c r="F26" s="388">
        <v>-132064.42</v>
      </c>
      <c r="G26" s="387">
        <v>0</v>
      </c>
      <c r="H26" s="387">
        <v>0</v>
      </c>
      <c r="I26" s="387">
        <v>0</v>
      </c>
      <c r="J26" s="387">
        <v>0</v>
      </c>
      <c r="K26" s="388">
        <v>-132064.42</v>
      </c>
      <c r="L26" s="387">
        <v>0</v>
      </c>
    </row>
    <row r="27" spans="1:12" ht="13.5" thickBot="1">
      <c r="A27" s="386" t="s">
        <v>541</v>
      </c>
      <c r="B27" s="386" t="s">
        <v>512</v>
      </c>
      <c r="C27" s="387">
        <v>29195</v>
      </c>
      <c r="D27" s="388">
        <v>11829.81</v>
      </c>
      <c r="E27" s="388">
        <v>7590.7</v>
      </c>
      <c r="F27" s="388">
        <v>-4239.11</v>
      </c>
      <c r="G27" s="387">
        <v>0</v>
      </c>
      <c r="H27" s="387">
        <v>0</v>
      </c>
      <c r="I27" s="387">
        <v>0</v>
      </c>
      <c r="J27" s="387">
        <v>0</v>
      </c>
      <c r="K27" s="388">
        <v>-4239.11</v>
      </c>
      <c r="L27" s="387">
        <v>0</v>
      </c>
    </row>
    <row r="28" spans="1:12" ht="13.5" thickBot="1">
      <c r="A28" s="386" t="s">
        <v>543</v>
      </c>
      <c r="B28" s="386" t="s">
        <v>512</v>
      </c>
      <c r="C28" s="387">
        <v>3208019</v>
      </c>
      <c r="D28" s="388">
        <v>175068.31</v>
      </c>
      <c r="E28" s="388">
        <v>150135.29</v>
      </c>
      <c r="F28" s="388">
        <v>-24933.02</v>
      </c>
      <c r="G28" s="387">
        <v>0</v>
      </c>
      <c r="H28" s="387">
        <v>0</v>
      </c>
      <c r="I28" s="387">
        <v>0</v>
      </c>
      <c r="J28" s="387">
        <v>0</v>
      </c>
      <c r="K28" s="388">
        <v>-24933.02</v>
      </c>
      <c r="L28" s="387">
        <v>0</v>
      </c>
    </row>
    <row r="29" spans="1:12" ht="13.5" thickBot="1">
      <c r="A29" s="386" t="s">
        <v>545</v>
      </c>
      <c r="B29" s="386" t="s">
        <v>512</v>
      </c>
      <c r="C29" s="387">
        <v>157426</v>
      </c>
      <c r="D29" s="388">
        <v>15742.6</v>
      </c>
      <c r="E29" s="388">
        <v>3006.84</v>
      </c>
      <c r="F29" s="388">
        <v>-12735.76</v>
      </c>
      <c r="G29" s="387">
        <v>0</v>
      </c>
      <c r="H29" s="387">
        <v>0</v>
      </c>
      <c r="I29" s="387">
        <v>0</v>
      </c>
      <c r="J29" s="387">
        <v>0</v>
      </c>
      <c r="K29" s="388">
        <v>-12735.76</v>
      </c>
      <c r="L29" s="387">
        <v>0</v>
      </c>
    </row>
    <row r="30" spans="1:12" ht="13.5" thickBot="1">
      <c r="A30" s="386" t="s">
        <v>547</v>
      </c>
      <c r="B30" s="386" t="s">
        <v>512</v>
      </c>
      <c r="C30" s="387">
        <v>187870</v>
      </c>
      <c r="D30" s="388">
        <v>7514.8</v>
      </c>
      <c r="E30" s="388">
        <v>7514.8</v>
      </c>
      <c r="F30" s="387">
        <v>0</v>
      </c>
      <c r="G30" s="387">
        <v>0</v>
      </c>
      <c r="H30" s="387">
        <v>0</v>
      </c>
      <c r="I30" s="387">
        <v>0</v>
      </c>
      <c r="J30" s="387">
        <v>0</v>
      </c>
      <c r="K30" s="387">
        <v>0</v>
      </c>
      <c r="L30" s="387">
        <v>0</v>
      </c>
    </row>
    <row r="31" spans="1:12" ht="13.5" thickBot="1">
      <c r="A31" s="386" t="s">
        <v>549</v>
      </c>
      <c r="B31" s="386" t="s">
        <v>512</v>
      </c>
      <c r="C31" s="387">
        <v>43520</v>
      </c>
      <c r="D31" s="388">
        <v>1740.8</v>
      </c>
      <c r="E31" s="388">
        <v>5609.73</v>
      </c>
      <c r="F31" s="388">
        <v>3868.93</v>
      </c>
      <c r="G31" s="387">
        <v>0</v>
      </c>
      <c r="H31" s="387">
        <v>0</v>
      </c>
      <c r="I31" s="387">
        <v>0</v>
      </c>
      <c r="J31" s="387">
        <v>0</v>
      </c>
      <c r="K31" s="388">
        <v>3868.93</v>
      </c>
      <c r="L31" s="387">
        <v>0</v>
      </c>
    </row>
    <row r="32" spans="1:12" ht="13.5" thickBot="1">
      <c r="A32" s="386" t="s">
        <v>551</v>
      </c>
      <c r="B32" s="386" t="s">
        <v>512</v>
      </c>
      <c r="C32" s="387">
        <v>11842</v>
      </c>
      <c r="D32" s="388">
        <v>2339.98</v>
      </c>
      <c r="E32" s="388">
        <v>3615.36</v>
      </c>
      <c r="F32" s="388">
        <v>1275.38</v>
      </c>
      <c r="G32" s="387">
        <v>0</v>
      </c>
      <c r="H32" s="387">
        <v>0</v>
      </c>
      <c r="I32" s="387">
        <v>0</v>
      </c>
      <c r="J32" s="387">
        <v>0</v>
      </c>
      <c r="K32" s="388">
        <v>1275.38</v>
      </c>
      <c r="L32" s="387">
        <v>0</v>
      </c>
    </row>
    <row r="33" spans="1:12" ht="13.5" thickBot="1">
      <c r="A33" s="386" t="s">
        <v>553</v>
      </c>
      <c r="B33" s="386" t="s">
        <v>512</v>
      </c>
      <c r="C33" s="387">
        <v>6578</v>
      </c>
      <c r="D33" s="388">
        <v>4281.62</v>
      </c>
      <c r="E33" s="388">
        <v>5935.99</v>
      </c>
      <c r="F33" s="388">
        <v>1654.37</v>
      </c>
      <c r="G33" s="387">
        <v>0</v>
      </c>
      <c r="H33" s="387">
        <v>0</v>
      </c>
      <c r="I33" s="387">
        <v>0</v>
      </c>
      <c r="J33" s="387">
        <v>0</v>
      </c>
      <c r="K33" s="388">
        <v>1654.37</v>
      </c>
      <c r="L33" s="387">
        <v>0</v>
      </c>
    </row>
    <row r="34" spans="1:12" ht="13.5" thickBot="1">
      <c r="A34" s="386" t="s">
        <v>555</v>
      </c>
      <c r="B34" s="386" t="s">
        <v>512</v>
      </c>
      <c r="C34" s="387">
        <v>373307</v>
      </c>
      <c r="D34" s="388">
        <v>261314.9</v>
      </c>
      <c r="E34" s="388">
        <v>349266.03</v>
      </c>
      <c r="F34" s="388">
        <v>87951.13</v>
      </c>
      <c r="G34" s="387">
        <v>0</v>
      </c>
      <c r="H34" s="387">
        <v>0</v>
      </c>
      <c r="I34" s="387">
        <v>0</v>
      </c>
      <c r="J34" s="387">
        <v>0</v>
      </c>
      <c r="K34" s="388">
        <v>87951.13</v>
      </c>
      <c r="L34" s="387">
        <v>0</v>
      </c>
    </row>
    <row r="35" spans="1:12" ht="13.5" thickBot="1">
      <c r="A35" s="386" t="s">
        <v>557</v>
      </c>
      <c r="B35" s="386" t="s">
        <v>512</v>
      </c>
      <c r="C35" s="387">
        <v>20364</v>
      </c>
      <c r="D35" s="388">
        <v>10827.54</v>
      </c>
      <c r="E35" s="387">
        <v>0</v>
      </c>
      <c r="F35" s="388">
        <v>-10827.54</v>
      </c>
      <c r="G35" s="387">
        <v>0</v>
      </c>
      <c r="H35" s="387">
        <v>0</v>
      </c>
      <c r="I35" s="387">
        <v>0</v>
      </c>
      <c r="J35" s="387">
        <v>0</v>
      </c>
      <c r="K35" s="388">
        <v>-10827.54</v>
      </c>
      <c r="L35" s="387">
        <v>0</v>
      </c>
    </row>
    <row r="36" spans="1:12" ht="13.5" thickBot="1">
      <c r="A36" s="386" t="s">
        <v>559</v>
      </c>
      <c r="B36" s="386" t="s">
        <v>512</v>
      </c>
      <c r="C36" s="387">
        <v>58</v>
      </c>
      <c r="D36" s="388">
        <v>53505.58</v>
      </c>
      <c r="E36" s="388">
        <v>106919.28</v>
      </c>
      <c r="F36" s="388">
        <v>53413.7</v>
      </c>
      <c r="G36" s="387">
        <v>0</v>
      </c>
      <c r="H36" s="387">
        <v>0</v>
      </c>
      <c r="I36" s="387">
        <v>0</v>
      </c>
      <c r="J36" s="387">
        <v>0</v>
      </c>
      <c r="K36" s="388">
        <v>53413.7</v>
      </c>
      <c r="L36" s="387">
        <v>0</v>
      </c>
    </row>
    <row r="37" spans="1:12" ht="13.5" thickBot="1">
      <c r="A37" s="386" t="s">
        <v>561</v>
      </c>
      <c r="B37" s="386" t="s">
        <v>512</v>
      </c>
      <c r="C37" s="387">
        <v>52422</v>
      </c>
      <c r="D37" s="388">
        <v>228926.87</v>
      </c>
      <c r="E37" s="387">
        <v>0</v>
      </c>
      <c r="F37" s="388">
        <v>-228926.87</v>
      </c>
      <c r="G37" s="387">
        <v>0</v>
      </c>
      <c r="H37" s="387">
        <v>0</v>
      </c>
      <c r="I37" s="387">
        <v>0</v>
      </c>
      <c r="J37" s="387">
        <v>0</v>
      </c>
      <c r="K37" s="388">
        <v>-228926.87</v>
      </c>
      <c r="L37" s="387">
        <v>0</v>
      </c>
    </row>
    <row r="38" spans="1:12" ht="13.5" thickBot="1">
      <c r="A38" s="386" t="s">
        <v>563</v>
      </c>
      <c r="B38" s="386" t="s">
        <v>512</v>
      </c>
      <c r="C38" s="387">
        <v>1097670</v>
      </c>
      <c r="D38" s="388">
        <v>80419.9</v>
      </c>
      <c r="E38" s="388">
        <v>84520.59</v>
      </c>
      <c r="F38" s="388">
        <v>4100.69</v>
      </c>
      <c r="G38" s="387">
        <v>0</v>
      </c>
      <c r="H38" s="387">
        <v>0</v>
      </c>
      <c r="I38" s="387">
        <v>0</v>
      </c>
      <c r="J38" s="387">
        <v>0</v>
      </c>
      <c r="K38" s="388">
        <v>4100.69</v>
      </c>
      <c r="L38" s="387">
        <v>0</v>
      </c>
    </row>
    <row r="39" spans="1:12" ht="13.5" thickBot="1">
      <c r="A39" s="386" t="s">
        <v>565</v>
      </c>
      <c r="B39" s="386" t="s">
        <v>512</v>
      </c>
      <c r="C39" s="387">
        <v>73312</v>
      </c>
      <c r="D39" s="388">
        <v>52967.92</v>
      </c>
      <c r="E39" s="388">
        <v>47652.8</v>
      </c>
      <c r="F39" s="388">
        <v>-5315.12</v>
      </c>
      <c r="G39" s="387">
        <v>0</v>
      </c>
      <c r="H39" s="387">
        <v>0</v>
      </c>
      <c r="I39" s="387">
        <v>0</v>
      </c>
      <c r="J39" s="387">
        <v>0</v>
      </c>
      <c r="K39" s="388">
        <v>-5315.12</v>
      </c>
      <c r="L39" s="387">
        <v>0</v>
      </c>
    </row>
    <row r="40" spans="1:12" ht="13.5" thickBot="1">
      <c r="A40" s="386" t="s">
        <v>567</v>
      </c>
      <c r="B40" s="386" t="s">
        <v>512</v>
      </c>
      <c r="C40" s="387">
        <v>1576417</v>
      </c>
      <c r="D40" s="388">
        <v>550169.53</v>
      </c>
      <c r="E40" s="388">
        <v>201781.38</v>
      </c>
      <c r="F40" s="388">
        <v>-348388.15</v>
      </c>
      <c r="G40" s="387">
        <v>0</v>
      </c>
      <c r="H40" s="387">
        <v>0</v>
      </c>
      <c r="I40" s="387">
        <v>0</v>
      </c>
      <c r="J40" s="387">
        <v>0</v>
      </c>
      <c r="K40" s="388">
        <v>-348388.15</v>
      </c>
      <c r="L40" s="387">
        <v>0</v>
      </c>
    </row>
    <row r="41" spans="1:12" ht="13.5" thickBot="1">
      <c r="A41" s="386" t="s">
        <v>569</v>
      </c>
      <c r="B41" s="386" t="s">
        <v>512</v>
      </c>
      <c r="C41" s="387">
        <v>679198</v>
      </c>
      <c r="D41" s="388">
        <v>21326.82</v>
      </c>
      <c r="E41" s="388">
        <v>21326.82</v>
      </c>
      <c r="F41" s="387">
        <v>0</v>
      </c>
      <c r="G41" s="387">
        <v>0</v>
      </c>
      <c r="H41" s="387">
        <v>0</v>
      </c>
      <c r="I41" s="387">
        <v>0</v>
      </c>
      <c r="J41" s="387">
        <v>0</v>
      </c>
      <c r="K41" s="387">
        <v>0</v>
      </c>
      <c r="L41" s="387">
        <v>0</v>
      </c>
    </row>
    <row r="42" spans="1:12" ht="13.5" thickBot="1">
      <c r="A42" s="386" t="s">
        <v>571</v>
      </c>
      <c r="B42" s="386" t="s">
        <v>512</v>
      </c>
      <c r="C42" s="387">
        <v>3849992</v>
      </c>
      <c r="D42" s="388">
        <v>52355.24</v>
      </c>
      <c r="E42" s="388">
        <v>32724.93</v>
      </c>
      <c r="F42" s="388">
        <v>-19630.31</v>
      </c>
      <c r="G42" s="387">
        <v>0</v>
      </c>
      <c r="H42" s="387">
        <v>0</v>
      </c>
      <c r="I42" s="387">
        <v>0</v>
      </c>
      <c r="J42" s="387">
        <v>0</v>
      </c>
      <c r="K42" s="388">
        <v>-19630.31</v>
      </c>
      <c r="L42" s="387">
        <v>0</v>
      </c>
    </row>
    <row r="43" spans="1:12" ht="13.5" thickBot="1">
      <c r="A43" s="386" t="s">
        <v>573</v>
      </c>
      <c r="B43" s="386" t="s">
        <v>512</v>
      </c>
      <c r="C43" s="387">
        <v>2550264</v>
      </c>
      <c r="D43" s="388">
        <v>81535.07</v>
      </c>
      <c r="E43" s="388">
        <v>100225.38</v>
      </c>
      <c r="F43" s="388">
        <v>18690.31</v>
      </c>
      <c r="G43" s="387">
        <v>0</v>
      </c>
      <c r="H43" s="387">
        <v>0</v>
      </c>
      <c r="I43" s="387">
        <v>0</v>
      </c>
      <c r="J43" s="387">
        <v>0</v>
      </c>
      <c r="K43" s="388">
        <v>18690.31</v>
      </c>
      <c r="L43" s="387">
        <v>0</v>
      </c>
    </row>
    <row r="44" spans="1:12" ht="13.5" thickBot="1">
      <c r="A44" s="386" t="s">
        <v>575</v>
      </c>
      <c r="B44" s="386" t="s">
        <v>512</v>
      </c>
      <c r="C44" s="387">
        <v>2939382</v>
      </c>
      <c r="D44" s="388">
        <v>3791910.89</v>
      </c>
      <c r="E44" s="388">
        <v>4950801.1</v>
      </c>
      <c r="F44" s="388">
        <v>1158890.21</v>
      </c>
      <c r="G44" s="387">
        <v>0</v>
      </c>
      <c r="H44" s="387">
        <v>0</v>
      </c>
      <c r="I44" s="387">
        <v>0</v>
      </c>
      <c r="J44" s="387">
        <v>0</v>
      </c>
      <c r="K44" s="388">
        <v>1158890.21</v>
      </c>
      <c r="L44" s="388">
        <v>8524.21</v>
      </c>
    </row>
    <row r="45" spans="1:12" ht="13.5" thickBot="1">
      <c r="A45" s="386" t="s">
        <v>577</v>
      </c>
      <c r="B45" s="386" t="s">
        <v>512</v>
      </c>
      <c r="C45" s="387">
        <v>438277</v>
      </c>
      <c r="D45" s="388">
        <v>87655.4</v>
      </c>
      <c r="E45" s="388">
        <v>77355.89</v>
      </c>
      <c r="F45" s="388">
        <v>-10299.51</v>
      </c>
      <c r="G45" s="387">
        <v>0</v>
      </c>
      <c r="H45" s="387">
        <v>0</v>
      </c>
      <c r="I45" s="387">
        <v>0</v>
      </c>
      <c r="J45" s="387">
        <v>0</v>
      </c>
      <c r="K45" s="388">
        <v>-10299.51</v>
      </c>
      <c r="L45" s="387">
        <v>0</v>
      </c>
    </row>
    <row r="46" spans="1:12" ht="13.5" thickBot="1">
      <c r="A46" s="386" t="s">
        <v>579</v>
      </c>
      <c r="B46" s="386" t="s">
        <v>512</v>
      </c>
      <c r="C46" s="387">
        <v>102217</v>
      </c>
      <c r="D46" s="388">
        <v>106428.34</v>
      </c>
      <c r="E46" s="388">
        <v>10221.7</v>
      </c>
      <c r="F46" s="388">
        <v>-96206.64</v>
      </c>
      <c r="G46" s="387">
        <v>0</v>
      </c>
      <c r="H46" s="387">
        <v>0</v>
      </c>
      <c r="I46" s="387">
        <v>0</v>
      </c>
      <c r="J46" s="387">
        <v>0</v>
      </c>
      <c r="K46" s="388">
        <v>-96206.64</v>
      </c>
      <c r="L46" s="387">
        <v>0</v>
      </c>
    </row>
    <row r="47" spans="1:12" ht="13.5" thickBot="1">
      <c r="A47" s="386" t="s">
        <v>581</v>
      </c>
      <c r="B47" s="386" t="s">
        <v>512</v>
      </c>
      <c r="C47" s="387">
        <v>84867</v>
      </c>
      <c r="D47" s="388">
        <v>42051.6</v>
      </c>
      <c r="E47" s="388">
        <v>41228.39</v>
      </c>
      <c r="F47" s="387">
        <v>-823.21</v>
      </c>
      <c r="G47" s="387">
        <v>0</v>
      </c>
      <c r="H47" s="387">
        <v>0</v>
      </c>
      <c r="I47" s="387">
        <v>0</v>
      </c>
      <c r="J47" s="387">
        <v>0</v>
      </c>
      <c r="K47" s="387">
        <v>-823.21</v>
      </c>
      <c r="L47" s="387">
        <v>0</v>
      </c>
    </row>
    <row r="48" spans="1:12" ht="13.5" thickBot="1">
      <c r="A48" s="386" t="s">
        <v>583</v>
      </c>
      <c r="B48" s="386" t="s">
        <v>512</v>
      </c>
      <c r="C48" s="387">
        <v>834770</v>
      </c>
      <c r="D48" s="388">
        <v>250431</v>
      </c>
      <c r="E48" s="388">
        <v>250431</v>
      </c>
      <c r="F48" s="387">
        <v>0</v>
      </c>
      <c r="G48" s="387">
        <v>0</v>
      </c>
      <c r="H48" s="387">
        <v>0</v>
      </c>
      <c r="I48" s="387">
        <v>0</v>
      </c>
      <c r="J48" s="387">
        <v>0</v>
      </c>
      <c r="K48" s="387">
        <v>0</v>
      </c>
      <c r="L48" s="387">
        <v>0</v>
      </c>
    </row>
    <row r="49" spans="1:12" ht="13.5" thickBot="1">
      <c r="A49" s="386" t="s">
        <v>585</v>
      </c>
      <c r="B49" s="386" t="s">
        <v>512</v>
      </c>
      <c r="C49" s="387">
        <v>171699</v>
      </c>
      <c r="D49" s="388">
        <v>4584.36</v>
      </c>
      <c r="E49" s="388">
        <v>8584.95</v>
      </c>
      <c r="F49" s="388">
        <v>4000.59</v>
      </c>
      <c r="G49" s="387">
        <v>0</v>
      </c>
      <c r="H49" s="387">
        <v>0</v>
      </c>
      <c r="I49" s="387">
        <v>0</v>
      </c>
      <c r="J49" s="387">
        <v>0</v>
      </c>
      <c r="K49" s="388">
        <v>4000.59</v>
      </c>
      <c r="L49" s="387">
        <v>0</v>
      </c>
    </row>
    <row r="50" spans="1:12" ht="13.5" thickBot="1">
      <c r="A50" s="386" t="s">
        <v>587</v>
      </c>
      <c r="B50" s="386" t="s">
        <v>512</v>
      </c>
      <c r="C50" s="387">
        <v>9391</v>
      </c>
      <c r="D50" s="388">
        <v>2729.96</v>
      </c>
      <c r="E50" s="388">
        <v>1795.56</v>
      </c>
      <c r="F50" s="387">
        <v>-934.4</v>
      </c>
      <c r="G50" s="387">
        <v>0</v>
      </c>
      <c r="H50" s="387">
        <v>0</v>
      </c>
      <c r="I50" s="387">
        <v>0</v>
      </c>
      <c r="J50" s="387">
        <v>0</v>
      </c>
      <c r="K50" s="387">
        <v>-934.4</v>
      </c>
      <c r="L50" s="387">
        <v>0</v>
      </c>
    </row>
    <row r="51" spans="1:12" ht="13.5" thickBot="1">
      <c r="A51" s="386" t="s">
        <v>589</v>
      </c>
      <c r="B51" s="386" t="s">
        <v>512</v>
      </c>
      <c r="C51" s="387">
        <v>10546</v>
      </c>
      <c r="D51" s="388">
        <v>3691.1</v>
      </c>
      <c r="E51" s="388">
        <v>5273</v>
      </c>
      <c r="F51" s="388">
        <v>1581.9</v>
      </c>
      <c r="G51" s="387">
        <v>0</v>
      </c>
      <c r="H51" s="387">
        <v>0</v>
      </c>
      <c r="I51" s="387">
        <v>0</v>
      </c>
      <c r="J51" s="387">
        <v>0</v>
      </c>
      <c r="K51" s="388">
        <v>1581.9</v>
      </c>
      <c r="L51" s="387">
        <v>0</v>
      </c>
    </row>
    <row r="52" spans="1:12" ht="13.5" thickBot="1">
      <c r="A52" s="394" t="s">
        <v>11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6"/>
    </row>
    <row r="53" spans="1:12" ht="13.5" thickBot="1">
      <c r="A53" s="386" t="s">
        <v>605</v>
      </c>
      <c r="B53" s="386" t="s">
        <v>512</v>
      </c>
      <c r="C53" s="387">
        <v>449206</v>
      </c>
      <c r="D53" s="388">
        <v>43333.64</v>
      </c>
      <c r="E53" s="388">
        <v>44785.84</v>
      </c>
      <c r="F53" s="388">
        <v>1452.2</v>
      </c>
      <c r="G53" s="387">
        <v>0</v>
      </c>
      <c r="H53" s="387">
        <v>0</v>
      </c>
      <c r="I53" s="387">
        <v>0</v>
      </c>
      <c r="J53" s="387">
        <v>0</v>
      </c>
      <c r="K53" s="388">
        <v>1452.2</v>
      </c>
      <c r="L53" s="387">
        <v>0</v>
      </c>
    </row>
    <row r="54" spans="1:12" ht="13.5" thickBot="1">
      <c r="A54" s="386" t="s">
        <v>606</v>
      </c>
      <c r="B54" s="386" t="s">
        <v>512</v>
      </c>
      <c r="C54" s="387">
        <v>707981</v>
      </c>
      <c r="D54" s="388">
        <v>67591.31</v>
      </c>
      <c r="E54" s="388">
        <v>70373.31</v>
      </c>
      <c r="F54" s="388">
        <v>2782</v>
      </c>
      <c r="G54" s="387">
        <v>0</v>
      </c>
      <c r="H54" s="387">
        <v>0</v>
      </c>
      <c r="I54" s="387">
        <v>0</v>
      </c>
      <c r="J54" s="387">
        <v>0</v>
      </c>
      <c r="K54" s="388">
        <v>2782</v>
      </c>
      <c r="L54" s="387">
        <v>0</v>
      </c>
    </row>
    <row r="55" spans="1:12" ht="13.5" thickBot="1">
      <c r="A55" s="386" t="s">
        <v>607</v>
      </c>
      <c r="B55" s="386" t="s">
        <v>512</v>
      </c>
      <c r="C55" s="387">
        <v>1007052</v>
      </c>
      <c r="D55" s="388">
        <v>98453.25</v>
      </c>
      <c r="E55" s="388">
        <v>100100.97</v>
      </c>
      <c r="F55" s="388">
        <v>1647.72</v>
      </c>
      <c r="G55" s="387">
        <v>0</v>
      </c>
      <c r="H55" s="387">
        <v>0</v>
      </c>
      <c r="I55" s="387">
        <v>0</v>
      </c>
      <c r="J55" s="387">
        <v>0</v>
      </c>
      <c r="K55" s="388">
        <v>1647.72</v>
      </c>
      <c r="L55" s="387">
        <v>0</v>
      </c>
    </row>
    <row r="56" spans="1:12" ht="13.5" thickBot="1">
      <c r="A56" s="386" t="s">
        <v>608</v>
      </c>
      <c r="B56" s="386" t="s">
        <v>512</v>
      </c>
      <c r="C56" s="387">
        <v>622030</v>
      </c>
      <c r="D56" s="388">
        <v>114690.33</v>
      </c>
      <c r="E56" s="388">
        <v>123659.56</v>
      </c>
      <c r="F56" s="388">
        <v>8969.23</v>
      </c>
      <c r="G56" s="387">
        <v>0</v>
      </c>
      <c r="H56" s="387">
        <v>0</v>
      </c>
      <c r="I56" s="387">
        <v>0</v>
      </c>
      <c r="J56" s="387">
        <v>0</v>
      </c>
      <c r="K56" s="388">
        <v>8969.23</v>
      </c>
      <c r="L56" s="387">
        <v>0</v>
      </c>
    </row>
    <row r="57" spans="1:12" ht="13.5" thickBot="1">
      <c r="A57" s="386" t="s">
        <v>609</v>
      </c>
      <c r="B57" s="386" t="s">
        <v>512</v>
      </c>
      <c r="C57" s="387">
        <v>637207</v>
      </c>
      <c r="D57" s="388">
        <v>184020.89</v>
      </c>
      <c r="E57" s="388">
        <v>188676.99</v>
      </c>
      <c r="F57" s="388">
        <v>4656.1</v>
      </c>
      <c r="G57" s="387">
        <v>0</v>
      </c>
      <c r="H57" s="387">
        <v>0</v>
      </c>
      <c r="I57" s="387">
        <v>0</v>
      </c>
      <c r="J57" s="387">
        <v>0</v>
      </c>
      <c r="K57" s="388">
        <v>4656.1</v>
      </c>
      <c r="L57" s="387">
        <v>0</v>
      </c>
    </row>
    <row r="58" spans="1:12" ht="13.5" thickBot="1">
      <c r="A58" s="386" t="s">
        <v>610</v>
      </c>
      <c r="B58" s="386" t="s">
        <v>512</v>
      </c>
      <c r="C58" s="387">
        <v>620346</v>
      </c>
      <c r="D58" s="388">
        <v>178995.37</v>
      </c>
      <c r="E58" s="388">
        <v>183312.24</v>
      </c>
      <c r="F58" s="388">
        <v>4316.87</v>
      </c>
      <c r="G58" s="387">
        <v>0</v>
      </c>
      <c r="H58" s="387">
        <v>0</v>
      </c>
      <c r="I58" s="387">
        <v>0</v>
      </c>
      <c r="J58" s="387">
        <v>0</v>
      </c>
      <c r="K58" s="388">
        <v>4316.87</v>
      </c>
      <c r="L58" s="387">
        <v>0</v>
      </c>
    </row>
    <row r="59" spans="1:12" ht="13.5" thickBot="1">
      <c r="A59" s="386" t="s">
        <v>611</v>
      </c>
      <c r="B59" s="386" t="s">
        <v>512</v>
      </c>
      <c r="C59" s="387">
        <v>176153</v>
      </c>
      <c r="D59" s="388">
        <v>52211.75</v>
      </c>
      <c r="E59" s="388">
        <v>52053.21</v>
      </c>
      <c r="F59" s="387">
        <v>-158.54</v>
      </c>
      <c r="G59" s="387">
        <v>0</v>
      </c>
      <c r="H59" s="387">
        <v>0</v>
      </c>
      <c r="I59" s="387">
        <v>0</v>
      </c>
      <c r="J59" s="387">
        <v>0</v>
      </c>
      <c r="K59" s="387">
        <v>-158.54</v>
      </c>
      <c r="L59" s="387">
        <v>0</v>
      </c>
    </row>
    <row r="60" spans="1:12" ht="13.5" thickBot="1">
      <c r="A60" s="386" t="s">
        <v>612</v>
      </c>
      <c r="B60" s="386" t="s">
        <v>512</v>
      </c>
      <c r="C60" s="387">
        <v>374243</v>
      </c>
      <c r="D60" s="388">
        <v>147601.44</v>
      </c>
      <c r="E60" s="388">
        <v>147451.74</v>
      </c>
      <c r="F60" s="387">
        <v>-149.7</v>
      </c>
      <c r="G60" s="387">
        <v>0</v>
      </c>
      <c r="H60" s="387">
        <v>0</v>
      </c>
      <c r="I60" s="387">
        <v>0</v>
      </c>
      <c r="J60" s="387">
        <v>0</v>
      </c>
      <c r="K60" s="387">
        <v>-149.7</v>
      </c>
      <c r="L60" s="387">
        <v>-748.49</v>
      </c>
    </row>
    <row r="61" spans="1:12" ht="13.5" thickBot="1">
      <c r="A61" s="386" t="s">
        <v>613</v>
      </c>
      <c r="B61" s="386" t="s">
        <v>512</v>
      </c>
      <c r="C61" s="387">
        <v>331738</v>
      </c>
      <c r="D61" s="388">
        <v>163049.22</v>
      </c>
      <c r="E61" s="388">
        <v>162551.62</v>
      </c>
      <c r="F61" s="387">
        <v>-497.6</v>
      </c>
      <c r="G61" s="387">
        <v>0</v>
      </c>
      <c r="H61" s="387">
        <v>0</v>
      </c>
      <c r="I61" s="387">
        <v>0</v>
      </c>
      <c r="J61" s="387">
        <v>0</v>
      </c>
      <c r="K61" s="387">
        <v>-497.6</v>
      </c>
      <c r="L61" s="387">
        <v>0</v>
      </c>
    </row>
    <row r="62" spans="1:12" ht="13.5" thickBot="1">
      <c r="A62" s="386" t="s">
        <v>614</v>
      </c>
      <c r="B62" s="386" t="s">
        <v>512</v>
      </c>
      <c r="C62" s="387">
        <v>42732</v>
      </c>
      <c r="D62" s="388">
        <v>25170.37</v>
      </c>
      <c r="E62" s="388">
        <v>25126.42</v>
      </c>
      <c r="F62" s="387">
        <v>-43.95</v>
      </c>
      <c r="G62" s="387">
        <v>0</v>
      </c>
      <c r="H62" s="387">
        <v>0</v>
      </c>
      <c r="I62" s="387">
        <v>0</v>
      </c>
      <c r="J62" s="387">
        <v>0</v>
      </c>
      <c r="K62" s="387">
        <v>-43.95</v>
      </c>
      <c r="L62" s="387">
        <v>0</v>
      </c>
    </row>
    <row r="63" spans="1:12" ht="13.5" thickBot="1">
      <c r="A63" s="386" t="s">
        <v>615</v>
      </c>
      <c r="B63" s="386" t="s">
        <v>512</v>
      </c>
      <c r="C63" s="387">
        <v>205143</v>
      </c>
      <c r="D63" s="388">
        <v>140622.6</v>
      </c>
      <c r="E63" s="388">
        <v>141015.3</v>
      </c>
      <c r="F63" s="387">
        <v>392.7</v>
      </c>
      <c r="G63" s="387">
        <v>0</v>
      </c>
      <c r="H63" s="387">
        <v>0</v>
      </c>
      <c r="I63" s="387">
        <v>0</v>
      </c>
      <c r="J63" s="387">
        <v>0</v>
      </c>
      <c r="K63" s="387">
        <v>392.7</v>
      </c>
      <c r="L63" s="387">
        <v>0</v>
      </c>
    </row>
    <row r="64" spans="1:12" ht="13.5" thickBot="1">
      <c r="A64" s="386" t="s">
        <v>616</v>
      </c>
      <c r="B64" s="386" t="s">
        <v>512</v>
      </c>
      <c r="C64" s="387">
        <v>700000</v>
      </c>
      <c r="D64" s="388">
        <v>668288.25</v>
      </c>
      <c r="E64" s="388">
        <v>668850</v>
      </c>
      <c r="F64" s="387">
        <v>561.75</v>
      </c>
      <c r="G64" s="387">
        <v>0</v>
      </c>
      <c r="H64" s="387">
        <v>0</v>
      </c>
      <c r="I64" s="387">
        <v>0</v>
      </c>
      <c r="J64" s="387">
        <v>0</v>
      </c>
      <c r="K64" s="387">
        <v>561.75</v>
      </c>
      <c r="L64" s="388">
        <v>-3150</v>
      </c>
    </row>
    <row r="65" spans="1:12" ht="13.5" thickBot="1">
      <c r="A65" s="386" t="s">
        <v>617</v>
      </c>
      <c r="B65" s="386" t="s">
        <v>512</v>
      </c>
      <c r="C65" s="387">
        <v>250000</v>
      </c>
      <c r="D65" s="388">
        <v>237503.34</v>
      </c>
      <c r="E65" s="388">
        <v>242500</v>
      </c>
      <c r="F65" s="388">
        <v>4996.66</v>
      </c>
      <c r="G65" s="387">
        <v>0</v>
      </c>
      <c r="H65" s="387">
        <v>0</v>
      </c>
      <c r="I65" s="387">
        <v>0</v>
      </c>
      <c r="J65" s="387">
        <v>0</v>
      </c>
      <c r="K65" s="388">
        <v>4996.66</v>
      </c>
      <c r="L65" s="387">
        <v>0</v>
      </c>
    </row>
    <row r="66" spans="1:12" ht="13.5" thickBot="1">
      <c r="A66" s="386" t="s">
        <v>618</v>
      </c>
      <c r="B66" s="386" t="s">
        <v>512</v>
      </c>
      <c r="C66" s="387">
        <v>704000</v>
      </c>
      <c r="D66" s="388">
        <v>667750.4</v>
      </c>
      <c r="E66" s="388">
        <v>681824</v>
      </c>
      <c r="F66" s="388">
        <v>14073.6</v>
      </c>
      <c r="G66" s="387">
        <v>0</v>
      </c>
      <c r="H66" s="387">
        <v>0</v>
      </c>
      <c r="I66" s="387">
        <v>0</v>
      </c>
      <c r="J66" s="387">
        <v>0</v>
      </c>
      <c r="K66" s="388">
        <v>14073.6</v>
      </c>
      <c r="L66" s="388">
        <v>-8096</v>
      </c>
    </row>
    <row r="67" spans="1:12" ht="13.5" thickBot="1">
      <c r="A67" s="386" t="s">
        <v>631</v>
      </c>
      <c r="B67" s="386" t="s">
        <v>512</v>
      </c>
      <c r="C67" s="387">
        <v>200000</v>
      </c>
      <c r="D67" s="388">
        <v>176990.65</v>
      </c>
      <c r="E67" s="388">
        <v>172000</v>
      </c>
      <c r="F67" s="388">
        <v>-4990.65</v>
      </c>
      <c r="G67" s="387">
        <v>0</v>
      </c>
      <c r="H67" s="387">
        <v>0</v>
      </c>
      <c r="I67" s="387">
        <v>0</v>
      </c>
      <c r="J67" s="387">
        <v>0</v>
      </c>
      <c r="K67" s="388">
        <v>-4990.65</v>
      </c>
      <c r="L67" s="388">
        <v>-4000</v>
      </c>
    </row>
    <row r="68" spans="1:12" ht="13.5" thickBot="1">
      <c r="A68" s="385" t="s">
        <v>666</v>
      </c>
      <c r="B68" s="385">
        <v>54</v>
      </c>
      <c r="C68" s="386"/>
      <c r="D68" s="389">
        <v>15294013.05</v>
      </c>
      <c r="E68" s="389">
        <v>15174622.85</v>
      </c>
      <c r="F68" s="389">
        <v>-119390.2</v>
      </c>
      <c r="G68" s="390">
        <v>0</v>
      </c>
      <c r="H68" s="390">
        <v>0</v>
      </c>
      <c r="I68" s="390">
        <v>0</v>
      </c>
      <c r="J68" s="390">
        <v>0</v>
      </c>
      <c r="K68" s="389">
        <v>-119390.2</v>
      </c>
      <c r="L68" s="389">
        <v>-105235.41</v>
      </c>
    </row>
    <row r="69" ht="12.75">
      <c r="A69" s="397"/>
    </row>
    <row r="70" spans="1:12" ht="12.75">
      <c r="A70" s="181" t="s">
        <v>595</v>
      </c>
      <c r="B70" s="181"/>
      <c r="C70" s="181"/>
      <c r="D70" s="181"/>
      <c r="E70" s="181"/>
      <c r="F70" s="182" t="s">
        <v>424</v>
      </c>
      <c r="G70" s="336" t="s">
        <v>596</v>
      </c>
      <c r="H70" s="336"/>
      <c r="I70" s="336"/>
      <c r="J70" s="336"/>
      <c r="K70" s="336"/>
      <c r="L70" s="128"/>
    </row>
    <row r="71" spans="1:12" ht="12.75">
      <c r="A71" s="181" t="s">
        <v>493</v>
      </c>
      <c r="B71" s="181"/>
      <c r="C71" s="181"/>
      <c r="D71" s="181" t="s">
        <v>668</v>
      </c>
      <c r="E71" s="128"/>
      <c r="F71" s="128"/>
      <c r="G71" s="336" t="s">
        <v>95</v>
      </c>
      <c r="H71" s="336"/>
      <c r="I71" s="336"/>
      <c r="J71" s="336"/>
      <c r="K71" s="336"/>
      <c r="L71" s="128"/>
    </row>
  </sheetData>
  <sheetProtection/>
  <mergeCells count="10">
    <mergeCell ref="G70:K70"/>
    <mergeCell ref="G71:K71"/>
    <mergeCell ref="B7:B10"/>
    <mergeCell ref="C7:C10"/>
    <mergeCell ref="L7:L10"/>
    <mergeCell ref="A12:L12"/>
    <mergeCell ref="A52:L52"/>
    <mergeCell ref="A1:I1"/>
    <mergeCell ref="A2:I2"/>
    <mergeCell ref="A4:I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25">
      <selection activeCell="F93" sqref="F93:G93"/>
    </sheetView>
  </sheetViews>
  <sheetFormatPr defaultColWidth="9.140625" defaultRowHeight="12.75"/>
  <cols>
    <col min="1" max="1" width="3.00390625" style="0" customWidth="1"/>
    <col min="3" max="3" width="49.00390625" style="0" customWidth="1"/>
    <col min="4" max="4" width="8.421875" style="0" customWidth="1"/>
    <col min="5" max="5" width="5.140625" style="0" customWidth="1"/>
    <col min="6" max="6" width="10.421875" style="0" customWidth="1"/>
    <col min="7" max="7" width="10.57421875" style="0" customWidth="1"/>
    <col min="8" max="8" width="11.00390625" style="0" customWidth="1"/>
  </cols>
  <sheetData>
    <row r="1" spans="2:4" ht="12.75">
      <c r="B1" s="9" t="s">
        <v>489</v>
      </c>
      <c r="C1" s="9"/>
      <c r="D1" s="9"/>
    </row>
    <row r="2" spans="2:4" ht="12.75">
      <c r="B2" s="9" t="s">
        <v>227</v>
      </c>
      <c r="C2" s="9"/>
      <c r="D2" s="9"/>
    </row>
    <row r="3" spans="2:4" ht="12.75">
      <c r="B3" s="9" t="s">
        <v>228</v>
      </c>
      <c r="C3" s="9"/>
      <c r="D3" s="9"/>
    </row>
    <row r="4" spans="2:4" ht="12.75">
      <c r="B4" s="9" t="s">
        <v>229</v>
      </c>
      <c r="C4" s="9"/>
      <c r="D4" s="9"/>
    </row>
    <row r="5" spans="2:4" ht="12.75">
      <c r="B5" s="9" t="s">
        <v>230</v>
      </c>
      <c r="C5" s="9"/>
      <c r="D5" s="9"/>
    </row>
    <row r="6" spans="2:4" ht="12.75">
      <c r="B6" s="9" t="s">
        <v>231</v>
      </c>
      <c r="C6" s="9"/>
      <c r="D6" s="9"/>
    </row>
    <row r="7" spans="2:7" ht="12.75">
      <c r="B7" s="246" t="s">
        <v>232</v>
      </c>
      <c r="C7" s="246"/>
      <c r="D7" s="246"/>
      <c r="E7" s="246"/>
      <c r="F7" s="246"/>
      <c r="G7" s="246"/>
    </row>
    <row r="8" spans="2:7" ht="12.75">
      <c r="B8" s="247" t="s">
        <v>233</v>
      </c>
      <c r="C8" s="247"/>
      <c r="D8" s="247"/>
      <c r="E8" s="247"/>
      <c r="F8" s="247"/>
      <c r="G8" s="247"/>
    </row>
    <row r="9" spans="2:7" ht="12.75">
      <c r="B9" s="247" t="s">
        <v>500</v>
      </c>
      <c r="C9" s="247"/>
      <c r="D9" s="247"/>
      <c r="E9" s="247"/>
      <c r="F9" s="247"/>
      <c r="G9" s="247"/>
    </row>
    <row r="10" ht="12.75">
      <c r="G10" s="9" t="s">
        <v>234</v>
      </c>
    </row>
    <row r="11" spans="2:7" ht="33.75">
      <c r="B11" s="10" t="s">
        <v>235</v>
      </c>
      <c r="C11" s="10" t="s">
        <v>236</v>
      </c>
      <c r="D11" s="10" t="s">
        <v>472</v>
      </c>
      <c r="E11" s="10" t="s">
        <v>237</v>
      </c>
      <c r="F11" s="10" t="s">
        <v>238</v>
      </c>
      <c r="G11" s="10" t="s">
        <v>239</v>
      </c>
    </row>
    <row r="12" spans="2:7" ht="12.75">
      <c r="B12" s="11">
        <v>1</v>
      </c>
      <c r="C12" s="11">
        <v>2</v>
      </c>
      <c r="D12" s="11"/>
      <c r="E12" s="11">
        <v>3</v>
      </c>
      <c r="F12" s="11">
        <v>5</v>
      </c>
      <c r="G12" s="11">
        <v>6</v>
      </c>
    </row>
    <row r="13" spans="2:7" ht="12.75">
      <c r="B13" s="12"/>
      <c r="C13" s="13" t="s">
        <v>240</v>
      </c>
      <c r="D13" s="13"/>
      <c r="E13" s="11"/>
      <c r="F13" s="14"/>
      <c r="G13" s="15"/>
    </row>
    <row r="14" spans="2:7" ht="12.75">
      <c r="B14" s="10">
        <v>70</v>
      </c>
      <c r="C14" s="13" t="s">
        <v>393</v>
      </c>
      <c r="D14" s="110">
        <v>1</v>
      </c>
      <c r="E14" s="16" t="s">
        <v>311</v>
      </c>
      <c r="F14" s="17">
        <f>F15+F16+F17+F18</f>
        <v>248374</v>
      </c>
      <c r="G14" s="17">
        <f>G15+G16+G17+G18</f>
        <v>12662</v>
      </c>
    </row>
    <row r="15" spans="2:7" ht="12.75">
      <c r="B15" s="10">
        <v>700</v>
      </c>
      <c r="C15" s="18" t="s">
        <v>242</v>
      </c>
      <c r="D15" s="99"/>
      <c r="E15" s="16" t="s">
        <v>241</v>
      </c>
      <c r="F15" s="19">
        <v>237392</v>
      </c>
      <c r="G15" s="19"/>
    </row>
    <row r="16" spans="2:7" ht="12.75">
      <c r="B16" s="10">
        <v>701</v>
      </c>
      <c r="C16" s="20" t="s">
        <v>244</v>
      </c>
      <c r="D16" s="26"/>
      <c r="E16" s="16" t="s">
        <v>243</v>
      </c>
      <c r="F16" s="19">
        <v>10982</v>
      </c>
      <c r="G16" s="19">
        <v>12662</v>
      </c>
    </row>
    <row r="17" spans="2:7" ht="15" customHeight="1">
      <c r="B17" s="10">
        <v>702</v>
      </c>
      <c r="C17" s="20" t="s">
        <v>246</v>
      </c>
      <c r="D17" s="26"/>
      <c r="E17" s="16" t="s">
        <v>245</v>
      </c>
      <c r="F17" s="19"/>
      <c r="G17" s="19"/>
    </row>
    <row r="18" spans="2:7" ht="12.75">
      <c r="B18" s="10">
        <v>709</v>
      </c>
      <c r="C18" s="21" t="s">
        <v>248</v>
      </c>
      <c r="D18" s="111"/>
      <c r="E18" s="16" t="s">
        <v>247</v>
      </c>
      <c r="F18" s="19"/>
      <c r="G18" s="19"/>
    </row>
    <row r="19" spans="2:7" ht="12.75">
      <c r="B19" s="10">
        <v>71</v>
      </c>
      <c r="C19" s="22" t="s">
        <v>312</v>
      </c>
      <c r="D19" s="112"/>
      <c r="E19" s="16" t="s">
        <v>249</v>
      </c>
      <c r="F19" s="19">
        <f>F20+F21+F22+F23+F24</f>
        <v>13697</v>
      </c>
      <c r="G19" s="19">
        <f>G20+G21+G22+G23+G24</f>
        <v>0</v>
      </c>
    </row>
    <row r="20" spans="2:7" ht="22.5">
      <c r="B20" s="10">
        <v>710</v>
      </c>
      <c r="C20" s="23" t="s">
        <v>313</v>
      </c>
      <c r="D20" s="113"/>
      <c r="E20" s="16" t="s">
        <v>250</v>
      </c>
      <c r="F20" s="17"/>
      <c r="G20" s="17"/>
    </row>
    <row r="21" spans="2:7" ht="22.5">
      <c r="B21" s="10">
        <v>711</v>
      </c>
      <c r="C21" s="20" t="s">
        <v>314</v>
      </c>
      <c r="D21" s="26"/>
      <c r="E21" s="16" t="s">
        <v>251</v>
      </c>
      <c r="F21" s="17">
        <v>13697</v>
      </c>
      <c r="G21" s="17"/>
    </row>
    <row r="22" spans="2:7" ht="22.5">
      <c r="B22" s="10">
        <v>712</v>
      </c>
      <c r="C22" s="20" t="s">
        <v>315</v>
      </c>
      <c r="D22" s="26"/>
      <c r="E22" s="16" t="s">
        <v>252</v>
      </c>
      <c r="F22" s="17"/>
      <c r="G22" s="17"/>
    </row>
    <row r="23" spans="2:7" ht="12.75">
      <c r="B23" s="10">
        <v>713</v>
      </c>
      <c r="C23" s="20" t="s">
        <v>316</v>
      </c>
      <c r="D23" s="26"/>
      <c r="E23" s="16" t="s">
        <v>253</v>
      </c>
      <c r="F23" s="17"/>
      <c r="G23" s="17"/>
    </row>
    <row r="24" spans="2:7" ht="12.75">
      <c r="B24" s="10">
        <v>719</v>
      </c>
      <c r="C24" s="21" t="s">
        <v>327</v>
      </c>
      <c r="D24" s="111"/>
      <c r="E24" s="16" t="s">
        <v>254</v>
      </c>
      <c r="F24" s="19"/>
      <c r="G24" s="19"/>
    </row>
    <row r="25" spans="2:7" ht="12.75">
      <c r="B25" s="24">
        <v>60</v>
      </c>
      <c r="C25" s="13" t="s">
        <v>328</v>
      </c>
      <c r="D25" s="110">
        <v>2</v>
      </c>
      <c r="E25" s="16" t="s">
        <v>256</v>
      </c>
      <c r="F25" s="19">
        <f>F26+F27+F28+F29+F30+F31</f>
        <v>110189</v>
      </c>
      <c r="G25" s="19">
        <f>G26+G27+G28+G29+G30+G31</f>
        <v>99507</v>
      </c>
    </row>
    <row r="26" spans="2:7" ht="12.75">
      <c r="B26" s="10">
        <v>600</v>
      </c>
      <c r="C26" s="18" t="s">
        <v>255</v>
      </c>
      <c r="D26" s="99"/>
      <c r="E26" s="16" t="s">
        <v>257</v>
      </c>
      <c r="F26" s="19">
        <v>104760</v>
      </c>
      <c r="G26" s="19">
        <v>94282</v>
      </c>
    </row>
    <row r="27" spans="2:7" ht="12.75">
      <c r="B27" s="10">
        <v>601</v>
      </c>
      <c r="C27" s="18" t="s">
        <v>317</v>
      </c>
      <c r="D27" s="99"/>
      <c r="E27" s="16" t="s">
        <v>258</v>
      </c>
      <c r="F27" s="19">
        <v>0</v>
      </c>
      <c r="G27" s="19">
        <v>0</v>
      </c>
    </row>
    <row r="28" spans="2:7" ht="12.75">
      <c r="B28" s="10">
        <v>603</v>
      </c>
      <c r="C28" s="18" t="s">
        <v>318</v>
      </c>
      <c r="D28" s="99"/>
      <c r="E28" s="16" t="s">
        <v>259</v>
      </c>
      <c r="F28" s="19">
        <v>0</v>
      </c>
      <c r="G28" s="19"/>
    </row>
    <row r="29" spans="2:7" ht="12.75">
      <c r="B29" s="10">
        <v>605</v>
      </c>
      <c r="C29" s="21" t="s">
        <v>319</v>
      </c>
      <c r="D29" s="111"/>
      <c r="E29" s="16" t="s">
        <v>260</v>
      </c>
      <c r="F29" s="19">
        <v>4656</v>
      </c>
      <c r="G29" s="19">
        <v>4190</v>
      </c>
    </row>
    <row r="30" spans="2:7" ht="12.75">
      <c r="B30" s="10">
        <v>607</v>
      </c>
      <c r="C30" s="21" t="s">
        <v>320</v>
      </c>
      <c r="D30" s="111"/>
      <c r="E30" s="16" t="s">
        <v>261</v>
      </c>
      <c r="F30" s="19">
        <v>0</v>
      </c>
      <c r="G30" s="19">
        <v>0</v>
      </c>
    </row>
    <row r="31" spans="2:7" ht="22.5">
      <c r="B31" s="10" t="s">
        <v>262</v>
      </c>
      <c r="C31" s="21" t="s">
        <v>321</v>
      </c>
      <c r="D31" s="111"/>
      <c r="E31" s="16" t="s">
        <v>263</v>
      </c>
      <c r="F31" s="19">
        <v>773</v>
      </c>
      <c r="G31" s="19">
        <v>1035</v>
      </c>
    </row>
    <row r="32" spans="2:7" ht="12.75">
      <c r="B32" s="10">
        <v>61</v>
      </c>
      <c r="C32" s="13" t="s">
        <v>322</v>
      </c>
      <c r="D32" s="110"/>
      <c r="E32" s="16" t="s">
        <v>264</v>
      </c>
      <c r="F32" s="17">
        <f>F33+F34+F35+F36+F37</f>
        <v>0</v>
      </c>
      <c r="G32" s="17">
        <f>G33+G34+G35+G36+G37</f>
        <v>0</v>
      </c>
    </row>
    <row r="33" spans="2:7" ht="22.5">
      <c r="B33" s="10">
        <v>610</v>
      </c>
      <c r="C33" s="23" t="s">
        <v>326</v>
      </c>
      <c r="D33" s="113"/>
      <c r="E33" s="16" t="s">
        <v>265</v>
      </c>
      <c r="F33" s="17"/>
      <c r="G33" s="17"/>
    </row>
    <row r="34" spans="2:7" ht="22.5">
      <c r="B34" s="10">
        <v>611</v>
      </c>
      <c r="C34" s="20" t="s">
        <v>325</v>
      </c>
      <c r="D34" s="26"/>
      <c r="E34" s="16" t="s">
        <v>266</v>
      </c>
      <c r="F34" s="17"/>
      <c r="G34" s="17"/>
    </row>
    <row r="35" spans="2:7" ht="22.5">
      <c r="B35" s="10">
        <v>612</v>
      </c>
      <c r="C35" s="20" t="s">
        <v>324</v>
      </c>
      <c r="D35" s="26"/>
      <c r="E35" s="16" t="s">
        <v>267</v>
      </c>
      <c r="F35" s="17"/>
      <c r="G35" s="17"/>
    </row>
    <row r="36" spans="2:7" ht="12.75">
      <c r="B36" s="10">
        <v>613</v>
      </c>
      <c r="C36" s="18" t="s">
        <v>323</v>
      </c>
      <c r="D36" s="99"/>
      <c r="E36" s="16" t="s">
        <v>268</v>
      </c>
      <c r="F36" s="17"/>
      <c r="G36" s="17"/>
    </row>
    <row r="37" spans="1:7" ht="12.75">
      <c r="A37" s="34"/>
      <c r="B37" s="10">
        <v>619</v>
      </c>
      <c r="C37" s="21" t="s">
        <v>327</v>
      </c>
      <c r="D37" s="111"/>
      <c r="E37" s="16" t="s">
        <v>269</v>
      </c>
      <c r="F37" s="17"/>
      <c r="G37" s="17"/>
    </row>
    <row r="38" spans="2:7" ht="12.75">
      <c r="B38" s="10"/>
      <c r="C38" s="25" t="s">
        <v>329</v>
      </c>
      <c r="D38" s="114"/>
      <c r="E38" s="16" t="s">
        <v>270</v>
      </c>
      <c r="F38" s="17">
        <f>F39</f>
        <v>0</v>
      </c>
      <c r="G38" s="17">
        <f>G39</f>
        <v>0</v>
      </c>
    </row>
    <row r="39" spans="2:7" ht="12.75">
      <c r="B39" s="10">
        <v>739</v>
      </c>
      <c r="C39" s="18" t="s">
        <v>330</v>
      </c>
      <c r="D39" s="99"/>
      <c r="E39" s="16" t="s">
        <v>271</v>
      </c>
      <c r="F39" s="17"/>
      <c r="G39" s="17">
        <v>0</v>
      </c>
    </row>
    <row r="40" spans="2:7" ht="12.75">
      <c r="B40" s="10"/>
      <c r="C40" s="13" t="s">
        <v>331</v>
      </c>
      <c r="D40" s="110"/>
      <c r="E40" s="16" t="s">
        <v>272</v>
      </c>
      <c r="F40" s="17">
        <f>F41+F42</f>
        <v>0</v>
      </c>
      <c r="G40" s="17">
        <f>G41+G42</f>
        <v>0</v>
      </c>
    </row>
    <row r="41" spans="2:7" ht="12.75">
      <c r="B41" s="10">
        <v>630</v>
      </c>
      <c r="C41" s="18" t="s">
        <v>274</v>
      </c>
      <c r="D41" s="99"/>
      <c r="E41" s="16" t="s">
        <v>273</v>
      </c>
      <c r="F41" s="17"/>
      <c r="G41" s="17"/>
    </row>
    <row r="42" spans="2:7" ht="12.75">
      <c r="B42" s="10">
        <v>631</v>
      </c>
      <c r="C42" s="20" t="s">
        <v>276</v>
      </c>
      <c r="D42" s="26"/>
      <c r="E42" s="16" t="s">
        <v>275</v>
      </c>
      <c r="F42" s="17"/>
      <c r="G42" s="17"/>
    </row>
    <row r="43" spans="2:7" ht="12.75">
      <c r="B43" s="10"/>
      <c r="C43" s="13" t="s">
        <v>332</v>
      </c>
      <c r="D43" s="110"/>
      <c r="E43" s="16"/>
      <c r="F43" s="17"/>
      <c r="G43" s="17"/>
    </row>
    <row r="44" spans="2:7" ht="12.75">
      <c r="B44" s="10"/>
      <c r="C44" s="18" t="s">
        <v>333</v>
      </c>
      <c r="D44" s="99"/>
      <c r="E44" s="16" t="s">
        <v>277</v>
      </c>
      <c r="F44" s="17">
        <f>F14+F19-F25</f>
        <v>151882</v>
      </c>
      <c r="G44" s="17">
        <v>0</v>
      </c>
    </row>
    <row r="45" spans="2:7" ht="12.75">
      <c r="B45" s="26"/>
      <c r="C45" s="18" t="s">
        <v>334</v>
      </c>
      <c r="D45" s="99"/>
      <c r="E45" s="16" t="s">
        <v>278</v>
      </c>
      <c r="F45" s="17">
        <v>0</v>
      </c>
      <c r="G45" s="17">
        <f>G25-G14</f>
        <v>86845</v>
      </c>
    </row>
    <row r="46" spans="2:7" ht="12.75">
      <c r="B46" s="10"/>
      <c r="C46" s="25" t="s">
        <v>335</v>
      </c>
      <c r="D46" s="114"/>
      <c r="E46" s="16"/>
      <c r="F46" s="27"/>
      <c r="G46" s="27"/>
    </row>
    <row r="47" spans="2:7" ht="12.75">
      <c r="B47" s="10"/>
      <c r="C47" s="20" t="s">
        <v>336</v>
      </c>
      <c r="D47" s="26">
        <v>3</v>
      </c>
      <c r="E47" s="16" t="s">
        <v>279</v>
      </c>
      <c r="F47" s="27">
        <f>F48+F49+F50+F51+F52+F53</f>
        <v>0</v>
      </c>
      <c r="G47" s="27">
        <f>G48+G49+G50+G51+G52+G53</f>
        <v>1841025</v>
      </c>
    </row>
    <row r="48" spans="2:7" ht="22.5">
      <c r="B48" s="10">
        <v>720</v>
      </c>
      <c r="C48" s="20" t="s">
        <v>337</v>
      </c>
      <c r="D48" s="26"/>
      <c r="E48" s="16" t="s">
        <v>280</v>
      </c>
      <c r="F48" s="17"/>
      <c r="G48" s="17">
        <v>1841025</v>
      </c>
    </row>
    <row r="49" spans="2:7" ht="22.5">
      <c r="B49" s="10">
        <v>721</v>
      </c>
      <c r="C49" s="20" t="s">
        <v>338</v>
      </c>
      <c r="D49" s="26"/>
      <c r="E49" s="16" t="s">
        <v>281</v>
      </c>
      <c r="F49" s="17"/>
      <c r="G49" s="17"/>
    </row>
    <row r="50" spans="2:7" ht="12.75">
      <c r="B50" s="10">
        <v>722</v>
      </c>
      <c r="C50" s="28" t="s">
        <v>339</v>
      </c>
      <c r="D50" s="115"/>
      <c r="E50" s="16" t="s">
        <v>282</v>
      </c>
      <c r="F50" s="17"/>
      <c r="G50" s="17"/>
    </row>
    <row r="51" spans="2:7" ht="12.75">
      <c r="B51" s="26">
        <v>723</v>
      </c>
      <c r="C51" s="28" t="s">
        <v>340</v>
      </c>
      <c r="D51" s="115"/>
      <c r="E51" s="16" t="s">
        <v>283</v>
      </c>
      <c r="F51" s="17"/>
      <c r="G51" s="17"/>
    </row>
    <row r="52" spans="2:7" ht="17.25" customHeight="1">
      <c r="B52" s="35">
        <v>727725.726</v>
      </c>
      <c r="C52" s="28" t="s">
        <v>341</v>
      </c>
      <c r="D52" s="115"/>
      <c r="E52" s="16" t="s">
        <v>284</v>
      </c>
      <c r="F52" s="17"/>
      <c r="G52" s="17">
        <v>0</v>
      </c>
    </row>
    <row r="53" spans="2:7" ht="12.75">
      <c r="B53" s="10">
        <v>729</v>
      </c>
      <c r="C53" s="18" t="s">
        <v>291</v>
      </c>
      <c r="D53" s="99"/>
      <c r="E53" s="16" t="s">
        <v>285</v>
      </c>
      <c r="F53" s="17"/>
      <c r="G53" s="17"/>
    </row>
    <row r="54" spans="2:7" ht="12.75">
      <c r="B54" s="10"/>
      <c r="C54" s="25" t="s">
        <v>342</v>
      </c>
      <c r="D54" s="114">
        <v>4</v>
      </c>
      <c r="E54" s="16" t="s">
        <v>286</v>
      </c>
      <c r="F54" s="17">
        <f>F55+F56+F57+F58+F59+F60+F61</f>
        <v>1756</v>
      </c>
      <c r="G54" s="17">
        <f>G55+G56+G57+G58+G59+G60+G61</f>
        <v>929116</v>
      </c>
    </row>
    <row r="55" spans="2:7" ht="22.5">
      <c r="B55" s="10">
        <v>620</v>
      </c>
      <c r="C55" s="20" t="s">
        <v>337</v>
      </c>
      <c r="D55" s="26"/>
      <c r="E55" s="16" t="s">
        <v>287</v>
      </c>
      <c r="F55" s="17"/>
      <c r="G55" s="17">
        <v>929061</v>
      </c>
    </row>
    <row r="56" spans="2:7" ht="22.5">
      <c r="B56" s="26">
        <v>621</v>
      </c>
      <c r="C56" s="20" t="s">
        <v>338</v>
      </c>
      <c r="D56" s="26"/>
      <c r="E56" s="16" t="s">
        <v>288</v>
      </c>
      <c r="F56" s="17"/>
      <c r="G56" s="17"/>
    </row>
    <row r="57" spans="2:7" ht="12.75">
      <c r="B57" s="10">
        <v>622</v>
      </c>
      <c r="C57" s="28" t="s">
        <v>339</v>
      </c>
      <c r="D57" s="115"/>
      <c r="E57" s="16" t="s">
        <v>289</v>
      </c>
      <c r="F57" s="17"/>
      <c r="G57" s="17"/>
    </row>
    <row r="58" spans="2:7" ht="12.75">
      <c r="B58" s="10">
        <v>623</v>
      </c>
      <c r="C58" s="28" t="s">
        <v>297</v>
      </c>
      <c r="D58" s="115"/>
      <c r="E58" s="16" t="s">
        <v>290</v>
      </c>
      <c r="F58" s="17"/>
      <c r="G58" s="17"/>
    </row>
    <row r="59" spans="2:7" ht="12.75">
      <c r="B59" s="10">
        <v>624.625</v>
      </c>
      <c r="C59" s="28" t="s">
        <v>343</v>
      </c>
      <c r="D59" s="115"/>
      <c r="E59" s="16" t="s">
        <v>292</v>
      </c>
      <c r="F59" s="17">
        <v>1756</v>
      </c>
      <c r="G59" s="17">
        <v>55</v>
      </c>
    </row>
    <row r="60" spans="2:7" ht="22.5">
      <c r="B60" s="10">
        <v>628</v>
      </c>
      <c r="C60" s="28" t="s">
        <v>344</v>
      </c>
      <c r="D60" s="115"/>
      <c r="E60" s="16" t="s">
        <v>293</v>
      </c>
      <c r="F60" s="17"/>
      <c r="G60" s="17"/>
    </row>
    <row r="61" spans="2:7" ht="12.75">
      <c r="B61" s="10">
        <v>629</v>
      </c>
      <c r="C61" s="28" t="s">
        <v>345</v>
      </c>
      <c r="D61" s="115"/>
      <c r="E61" s="16" t="s">
        <v>294</v>
      </c>
      <c r="F61" s="17"/>
      <c r="G61" s="17"/>
    </row>
    <row r="62" spans="2:7" ht="22.5">
      <c r="B62" s="26"/>
      <c r="C62" s="25" t="s">
        <v>346</v>
      </c>
      <c r="D62" s="114"/>
      <c r="E62" s="16"/>
      <c r="F62" s="17"/>
      <c r="G62" s="17"/>
    </row>
    <row r="63" spans="2:7" ht="12.75">
      <c r="B63" s="10"/>
      <c r="C63" s="28" t="s">
        <v>349</v>
      </c>
      <c r="D63" s="115"/>
      <c r="E63" s="16" t="s">
        <v>295</v>
      </c>
      <c r="F63" s="17">
        <v>0</v>
      </c>
      <c r="G63" s="17">
        <f>G47-G54</f>
        <v>911909</v>
      </c>
    </row>
    <row r="64" spans="2:7" ht="12.75">
      <c r="B64" s="10"/>
      <c r="C64" s="25" t="s">
        <v>350</v>
      </c>
      <c r="D64" s="114"/>
      <c r="E64" s="16" t="s">
        <v>296</v>
      </c>
      <c r="F64" s="17">
        <f>F54-F47</f>
        <v>1756</v>
      </c>
      <c r="G64" s="17">
        <v>0</v>
      </c>
    </row>
    <row r="65" spans="2:7" ht="12.75">
      <c r="B65" s="10"/>
      <c r="C65" s="28" t="s">
        <v>347</v>
      </c>
      <c r="D65" s="115"/>
      <c r="E65" s="16"/>
      <c r="F65" s="17"/>
      <c r="G65" s="17"/>
    </row>
    <row r="66" spans="2:7" ht="12.75">
      <c r="B66" s="10"/>
      <c r="C66" s="28" t="s">
        <v>348</v>
      </c>
      <c r="D66" s="115"/>
      <c r="E66" s="16" t="s">
        <v>298</v>
      </c>
      <c r="F66" s="17">
        <f>F44-F64</f>
        <v>150126</v>
      </c>
      <c r="G66" s="17">
        <f>G63-G45</f>
        <v>825064</v>
      </c>
    </row>
    <row r="67" spans="2:7" ht="12.75">
      <c r="B67" s="10"/>
      <c r="C67" s="28" t="s">
        <v>351</v>
      </c>
      <c r="D67" s="115"/>
      <c r="E67" s="16" t="s">
        <v>299</v>
      </c>
      <c r="F67" s="17">
        <v>0</v>
      </c>
      <c r="G67" s="17">
        <v>0</v>
      </c>
    </row>
    <row r="68" spans="2:7" ht="12.75">
      <c r="B68" s="10"/>
      <c r="C68" s="28" t="s">
        <v>352</v>
      </c>
      <c r="D68" s="115"/>
      <c r="E68" s="16" t="s">
        <v>300</v>
      </c>
      <c r="F68" s="17">
        <v>0</v>
      </c>
      <c r="G68" s="17">
        <v>0</v>
      </c>
    </row>
    <row r="69" spans="2:8" ht="12.75">
      <c r="B69" s="10">
        <v>821</v>
      </c>
      <c r="C69" s="28" t="s">
        <v>353</v>
      </c>
      <c r="D69" s="115"/>
      <c r="E69" s="16" t="s">
        <v>301</v>
      </c>
      <c r="F69" s="17">
        <v>0</v>
      </c>
      <c r="G69" s="17">
        <v>0</v>
      </c>
      <c r="H69" s="9"/>
    </row>
    <row r="70" spans="2:8" ht="12.75">
      <c r="B70" s="10">
        <v>822</v>
      </c>
      <c r="C70" s="28" t="s">
        <v>354</v>
      </c>
      <c r="D70" s="115"/>
      <c r="E70" s="16" t="s">
        <v>302</v>
      </c>
      <c r="F70" s="17">
        <v>0</v>
      </c>
      <c r="G70" s="17">
        <v>0</v>
      </c>
      <c r="H70" s="9"/>
    </row>
    <row r="71" spans="2:8" ht="12.75">
      <c r="B71" s="10"/>
      <c r="C71" s="28" t="s">
        <v>355</v>
      </c>
      <c r="D71" s="115"/>
      <c r="E71" s="16"/>
      <c r="F71" s="17"/>
      <c r="G71" s="17"/>
      <c r="H71" s="9"/>
    </row>
    <row r="72" spans="2:8" ht="12.75">
      <c r="B72" s="10"/>
      <c r="C72" s="28" t="s">
        <v>356</v>
      </c>
      <c r="D72" s="115"/>
      <c r="E72" s="16" t="s">
        <v>303</v>
      </c>
      <c r="F72" s="17">
        <f>F66</f>
        <v>150126</v>
      </c>
      <c r="G72" s="17">
        <f>G66</f>
        <v>825064</v>
      </c>
      <c r="H72" s="9"/>
    </row>
    <row r="73" spans="2:8" ht="12.75">
      <c r="B73" s="10"/>
      <c r="C73" s="28" t="s">
        <v>394</v>
      </c>
      <c r="D73" s="115"/>
      <c r="E73" s="16" t="s">
        <v>304</v>
      </c>
      <c r="F73" s="17">
        <f>F67+F68</f>
        <v>0</v>
      </c>
      <c r="G73" s="17">
        <f>G67-G68</f>
        <v>0</v>
      </c>
      <c r="H73" s="9"/>
    </row>
    <row r="74" spans="2:7" ht="12.75">
      <c r="B74" s="10"/>
      <c r="C74" s="28"/>
      <c r="D74" s="115"/>
      <c r="E74" s="16"/>
      <c r="F74" s="17"/>
      <c r="G74" s="17"/>
    </row>
    <row r="75" spans="2:7" ht="12.75">
      <c r="B75" s="10"/>
      <c r="C75" s="28" t="s">
        <v>357</v>
      </c>
      <c r="D75" s="115"/>
      <c r="E75" s="16"/>
      <c r="F75" s="17"/>
      <c r="G75" s="17"/>
    </row>
    <row r="76" spans="2:7" ht="12.75">
      <c r="B76" s="10"/>
      <c r="C76" s="28" t="s">
        <v>358</v>
      </c>
      <c r="D76" s="115">
        <v>5</v>
      </c>
      <c r="E76" s="16" t="s">
        <v>305</v>
      </c>
      <c r="F76" s="17">
        <f>F78+F82</f>
        <v>57029</v>
      </c>
      <c r="G76" s="17">
        <f>G78+G82</f>
        <v>282978</v>
      </c>
    </row>
    <row r="77" spans="2:7" ht="22.5">
      <c r="B77" s="10"/>
      <c r="C77" s="28" t="s">
        <v>359</v>
      </c>
      <c r="D77" s="115"/>
      <c r="E77" s="16" t="s">
        <v>360</v>
      </c>
      <c r="F77" s="17">
        <f>F78</f>
        <v>-3612</v>
      </c>
      <c r="G77" s="17">
        <f>G78</f>
        <v>0</v>
      </c>
    </row>
    <row r="78" spans="2:7" ht="27" customHeight="1">
      <c r="B78" s="10" t="s">
        <v>362</v>
      </c>
      <c r="C78" s="28" t="s">
        <v>376</v>
      </c>
      <c r="D78" s="115"/>
      <c r="E78" s="16" t="s">
        <v>361</v>
      </c>
      <c r="F78" s="17">
        <v>-3612</v>
      </c>
      <c r="G78" s="17"/>
    </row>
    <row r="79" spans="2:7" ht="22.5">
      <c r="B79" s="10" t="s">
        <v>367</v>
      </c>
      <c r="C79" s="28" t="s">
        <v>377</v>
      </c>
      <c r="D79" s="115"/>
      <c r="E79" s="16" t="s">
        <v>369</v>
      </c>
      <c r="F79" s="17"/>
      <c r="G79" s="17"/>
    </row>
    <row r="80" spans="2:7" ht="21" customHeight="1">
      <c r="B80" s="10" t="s">
        <v>368</v>
      </c>
      <c r="C80" s="28" t="s">
        <v>378</v>
      </c>
      <c r="D80" s="115"/>
      <c r="E80" s="16" t="s">
        <v>370</v>
      </c>
      <c r="F80" s="17"/>
      <c r="G80" s="17"/>
    </row>
    <row r="81" spans="2:7" ht="22.5">
      <c r="B81" s="10" t="s">
        <v>363</v>
      </c>
      <c r="C81" s="28" t="s">
        <v>379</v>
      </c>
      <c r="D81" s="115"/>
      <c r="E81" s="16" t="s">
        <v>371</v>
      </c>
      <c r="F81" s="17"/>
      <c r="G81" s="17"/>
    </row>
    <row r="82" spans="2:7" ht="22.5">
      <c r="B82" s="10"/>
      <c r="C82" s="28" t="s">
        <v>366</v>
      </c>
      <c r="D82" s="115"/>
      <c r="E82" s="16" t="s">
        <v>372</v>
      </c>
      <c r="F82" s="17">
        <f>F83</f>
        <v>60641</v>
      </c>
      <c r="G82" s="17">
        <f>G83+G84</f>
        <v>282978</v>
      </c>
    </row>
    <row r="83" spans="2:7" ht="26.25" customHeight="1">
      <c r="B83" s="10" t="s">
        <v>365</v>
      </c>
      <c r="C83" s="28" t="s">
        <v>380</v>
      </c>
      <c r="D83" s="115"/>
      <c r="E83" s="16" t="s">
        <v>373</v>
      </c>
      <c r="F83" s="17">
        <v>60641</v>
      </c>
      <c r="G83" s="17">
        <v>282978</v>
      </c>
    </row>
    <row r="84" spans="2:7" ht="23.25" customHeight="1">
      <c r="B84" s="10" t="s">
        <v>364</v>
      </c>
      <c r="C84" s="28" t="s">
        <v>381</v>
      </c>
      <c r="D84" s="115"/>
      <c r="E84" s="16" t="s">
        <v>374</v>
      </c>
      <c r="F84" s="17"/>
      <c r="G84" s="17"/>
    </row>
    <row r="85" spans="2:7" ht="22.5">
      <c r="B85" s="10" t="s">
        <v>363</v>
      </c>
      <c r="C85" s="28" t="s">
        <v>382</v>
      </c>
      <c r="D85" s="115"/>
      <c r="E85" s="16" t="s">
        <v>375</v>
      </c>
      <c r="F85" s="17"/>
      <c r="G85" s="17"/>
    </row>
    <row r="86" spans="2:7" ht="12.75">
      <c r="B86" s="10"/>
      <c r="C86" s="28" t="s">
        <v>383</v>
      </c>
      <c r="D86" s="115"/>
      <c r="E86" s="16"/>
      <c r="F86" s="17"/>
      <c r="G86" s="17"/>
    </row>
    <row r="87" spans="2:7" ht="12.75">
      <c r="B87" s="10"/>
      <c r="C87" s="28" t="s">
        <v>384</v>
      </c>
      <c r="D87" s="115"/>
      <c r="E87" s="16" t="s">
        <v>389</v>
      </c>
      <c r="F87" s="17">
        <f>F76+F66</f>
        <v>207155</v>
      </c>
      <c r="G87" s="17">
        <f>G72+G76</f>
        <v>1108042</v>
      </c>
    </row>
    <row r="88" spans="2:7" ht="12.75">
      <c r="B88" s="10"/>
      <c r="C88" s="28" t="s">
        <v>385</v>
      </c>
      <c r="D88" s="115"/>
      <c r="E88" s="16" t="s">
        <v>390</v>
      </c>
      <c r="F88" s="17"/>
      <c r="G88" s="17"/>
    </row>
    <row r="89" spans="2:7" ht="12.75">
      <c r="B89" s="10"/>
      <c r="C89" s="28" t="s">
        <v>386</v>
      </c>
      <c r="D89" s="115"/>
      <c r="E89" s="16"/>
      <c r="F89" s="17"/>
      <c r="G89" s="17"/>
    </row>
    <row r="90" spans="2:7" ht="12.75">
      <c r="B90" s="10"/>
      <c r="C90" s="28" t="s">
        <v>387</v>
      </c>
      <c r="D90" s="115"/>
      <c r="E90" s="16" t="s">
        <v>391</v>
      </c>
      <c r="F90" s="17">
        <v>0</v>
      </c>
      <c r="G90" s="17">
        <v>0</v>
      </c>
    </row>
    <row r="91" spans="2:7" ht="12.75">
      <c r="B91" s="10"/>
      <c r="C91" s="28" t="s">
        <v>388</v>
      </c>
      <c r="D91" s="115"/>
      <c r="E91" s="16" t="s">
        <v>392</v>
      </c>
      <c r="F91" s="17">
        <v>0</v>
      </c>
      <c r="G91" s="17">
        <v>0</v>
      </c>
    </row>
    <row r="92" ht="12.75">
      <c r="G92" s="29"/>
    </row>
    <row r="93" spans="2:7" ht="33" customHeight="1">
      <c r="B93" s="9" t="s">
        <v>306</v>
      </c>
      <c r="C93" s="237" t="s">
        <v>307</v>
      </c>
      <c r="D93" s="237"/>
      <c r="E93" s="237"/>
      <c r="F93" s="238" t="s">
        <v>308</v>
      </c>
      <c r="G93" s="238"/>
    </row>
    <row r="94" ht="12.75">
      <c r="B94" s="9" t="s">
        <v>501</v>
      </c>
    </row>
    <row r="95" spans="6:7" ht="12.75">
      <c r="F95" s="31"/>
      <c r="G95" s="32"/>
    </row>
    <row r="96" spans="3:7" ht="12.75">
      <c r="C96" t="s">
        <v>309</v>
      </c>
      <c r="F96" s="33"/>
      <c r="G96" s="29"/>
    </row>
    <row r="99" ht="12.75">
      <c r="F99" t="s">
        <v>310</v>
      </c>
    </row>
  </sheetData>
  <sheetProtection/>
  <mergeCells count="5">
    <mergeCell ref="C93:E93"/>
    <mergeCell ref="F93:G93"/>
    <mergeCell ref="B7:G7"/>
    <mergeCell ref="B8:G8"/>
    <mergeCell ref="B9:G9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60.7109375" style="0" customWidth="1"/>
    <col min="4" max="4" width="9.28125" style="0" customWidth="1"/>
    <col min="5" max="5" width="11.00390625" style="0" customWidth="1"/>
    <col min="6" max="6" width="10.7109375" style="0" customWidth="1"/>
    <col min="7" max="7" width="14.28125" style="0" customWidth="1"/>
    <col min="8" max="8" width="14.421875" style="0" customWidth="1"/>
  </cols>
  <sheetData>
    <row r="1" spans="2:8" ht="12.75">
      <c r="B1" s="9" t="s">
        <v>489</v>
      </c>
      <c r="C1" s="9"/>
      <c r="H1" s="1"/>
    </row>
    <row r="2" spans="2:8" ht="12.75">
      <c r="B2" s="9" t="s">
        <v>227</v>
      </c>
      <c r="C2" s="9"/>
      <c r="H2" s="1"/>
    </row>
    <row r="3" spans="2:8" ht="12.75">
      <c r="B3" s="9" t="s">
        <v>228</v>
      </c>
      <c r="C3" s="9"/>
      <c r="H3" s="1"/>
    </row>
    <row r="4" spans="2:3" ht="12.75">
      <c r="B4" s="9" t="s">
        <v>229</v>
      </c>
      <c r="C4" s="9"/>
    </row>
    <row r="5" spans="2:3" ht="12.75">
      <c r="B5" s="9" t="s">
        <v>230</v>
      </c>
      <c r="C5" s="9"/>
    </row>
    <row r="6" spans="2:3" ht="12.75">
      <c r="B6" s="9" t="s">
        <v>231</v>
      </c>
      <c r="C6" s="9"/>
    </row>
    <row r="8" spans="2:6" ht="25.5" customHeight="1">
      <c r="B8" s="246" t="s">
        <v>395</v>
      </c>
      <c r="C8" s="246"/>
      <c r="D8" s="246"/>
      <c r="E8" s="246"/>
      <c r="F8" s="246"/>
    </row>
    <row r="9" spans="2:6" ht="12.75">
      <c r="B9" s="246" t="s">
        <v>492</v>
      </c>
      <c r="C9" s="246"/>
      <c r="D9" s="246"/>
      <c r="E9" s="246"/>
      <c r="F9" s="246"/>
    </row>
    <row r="10" ht="12.75">
      <c r="F10" s="9" t="s">
        <v>234</v>
      </c>
    </row>
    <row r="11" spans="2:6" ht="22.5">
      <c r="B11" s="10" t="s">
        <v>396</v>
      </c>
      <c r="C11" s="10" t="s">
        <v>236</v>
      </c>
      <c r="D11" s="10" t="s">
        <v>237</v>
      </c>
      <c r="E11" s="10" t="s">
        <v>238</v>
      </c>
      <c r="F11" s="10" t="s">
        <v>239</v>
      </c>
    </row>
    <row r="12" spans="2:6" ht="12.75">
      <c r="B12" s="11">
        <v>1</v>
      </c>
      <c r="C12" s="11">
        <v>2</v>
      </c>
      <c r="D12" s="11">
        <v>3</v>
      </c>
      <c r="E12" s="11">
        <v>4</v>
      </c>
      <c r="F12" s="11">
        <v>5</v>
      </c>
    </row>
    <row r="13" spans="2:6" ht="12.75">
      <c r="B13" s="11"/>
      <c r="C13" s="11"/>
      <c r="D13" s="11"/>
      <c r="E13" s="11"/>
      <c r="F13" s="11"/>
    </row>
    <row r="14" spans="2:6" ht="12.75">
      <c r="B14" s="11" t="s">
        <v>98</v>
      </c>
      <c r="C14" s="44" t="s">
        <v>406</v>
      </c>
      <c r="D14" s="11">
        <v>301</v>
      </c>
      <c r="E14" s="108">
        <v>15534206</v>
      </c>
      <c r="F14" s="108">
        <v>13243051</v>
      </c>
    </row>
    <row r="15" spans="2:6" ht="12.75">
      <c r="B15" s="11"/>
      <c r="C15" s="11"/>
      <c r="D15" s="11"/>
      <c r="E15" s="108"/>
      <c r="F15" s="108"/>
    </row>
    <row r="16" spans="2:6" ht="12.75">
      <c r="B16" s="11" t="s">
        <v>99</v>
      </c>
      <c r="C16" s="44" t="s">
        <v>407</v>
      </c>
      <c r="D16" s="11">
        <v>302</v>
      </c>
      <c r="E16" s="108"/>
      <c r="F16" s="108">
        <v>-17815</v>
      </c>
    </row>
    <row r="17" spans="2:6" ht="12.75">
      <c r="B17" s="11" t="s">
        <v>100</v>
      </c>
      <c r="C17" s="44" t="s">
        <v>408</v>
      </c>
      <c r="D17" s="11">
        <v>303</v>
      </c>
      <c r="E17" s="108"/>
      <c r="F17" s="108"/>
    </row>
    <row r="18" spans="2:6" ht="22.5">
      <c r="B18" s="11" t="s">
        <v>101</v>
      </c>
      <c r="C18" s="12" t="s">
        <v>409</v>
      </c>
      <c r="D18" s="11">
        <v>304</v>
      </c>
      <c r="E18" s="108">
        <f>E14+E16-E17</f>
        <v>15534206</v>
      </c>
      <c r="F18" s="108">
        <f>F14+F16-F17</f>
        <v>13225236</v>
      </c>
    </row>
    <row r="19" spans="2:6" ht="12.75">
      <c r="B19" s="11"/>
      <c r="C19" s="11"/>
      <c r="D19" s="11"/>
      <c r="E19" s="108"/>
      <c r="F19" s="108"/>
    </row>
    <row r="20" spans="2:6" ht="12.75">
      <c r="B20" s="11">
        <v>5</v>
      </c>
      <c r="C20" s="11" t="s">
        <v>410</v>
      </c>
      <c r="D20" s="11">
        <v>305</v>
      </c>
      <c r="E20" s="108">
        <v>150126</v>
      </c>
      <c r="F20" s="108">
        <v>825064</v>
      </c>
    </row>
    <row r="21" spans="2:6" ht="12.75">
      <c r="B21" s="11">
        <v>6</v>
      </c>
      <c r="C21" s="13" t="s">
        <v>411</v>
      </c>
      <c r="D21" s="11">
        <v>306</v>
      </c>
      <c r="E21" s="14">
        <v>57029</v>
      </c>
      <c r="F21" s="14">
        <v>282978</v>
      </c>
    </row>
    <row r="22" spans="2:6" ht="12.75">
      <c r="B22" s="11">
        <v>7</v>
      </c>
      <c r="C22" s="18" t="s">
        <v>412</v>
      </c>
      <c r="D22" s="11">
        <v>307</v>
      </c>
      <c r="E22" s="17">
        <f>E20+E21</f>
        <v>207155</v>
      </c>
      <c r="F22" s="17">
        <f>F20+F21</f>
        <v>1108042</v>
      </c>
    </row>
    <row r="23" spans="2:6" ht="12.75">
      <c r="B23" s="11"/>
      <c r="C23" s="18"/>
      <c r="D23" s="11"/>
      <c r="E23" s="17"/>
      <c r="F23" s="17"/>
    </row>
    <row r="24" spans="2:8" ht="12.75">
      <c r="B24" s="11">
        <v>8</v>
      </c>
      <c r="C24" s="18" t="s">
        <v>397</v>
      </c>
      <c r="D24" s="11">
        <v>308</v>
      </c>
      <c r="E24" s="17">
        <v>0</v>
      </c>
      <c r="F24" s="17">
        <v>0</v>
      </c>
      <c r="H24" s="58"/>
    </row>
    <row r="25" spans="2:6" ht="12.75">
      <c r="B25" s="11">
        <v>9</v>
      </c>
      <c r="C25" s="18" t="s">
        <v>398</v>
      </c>
      <c r="D25" s="11">
        <v>309</v>
      </c>
      <c r="E25" s="17">
        <v>53020</v>
      </c>
      <c r="F25" s="17">
        <v>52091</v>
      </c>
    </row>
    <row r="26" spans="2:6" ht="12.75">
      <c r="B26" s="11">
        <v>10</v>
      </c>
      <c r="C26" s="18" t="s">
        <v>399</v>
      </c>
      <c r="D26" s="11">
        <v>310</v>
      </c>
      <c r="E26" s="17">
        <v>0</v>
      </c>
      <c r="F26" s="17"/>
    </row>
    <row r="27" spans="2:6" ht="12.75">
      <c r="B27" s="11">
        <v>11</v>
      </c>
      <c r="C27" s="18" t="s">
        <v>400</v>
      </c>
      <c r="D27" s="11">
        <v>311</v>
      </c>
      <c r="E27" s="17">
        <v>0</v>
      </c>
      <c r="F27" s="17">
        <f>F28-F29</f>
        <v>0</v>
      </c>
    </row>
    <row r="28" spans="2:6" ht="12.75">
      <c r="B28" s="11">
        <v>12</v>
      </c>
      <c r="C28" s="18" t="s">
        <v>413</v>
      </c>
      <c r="D28" s="11">
        <v>312</v>
      </c>
      <c r="E28" s="17">
        <v>0</v>
      </c>
      <c r="F28" s="17">
        <v>0</v>
      </c>
    </row>
    <row r="29" spans="2:6" ht="12.75">
      <c r="B29" s="11">
        <v>13</v>
      </c>
      <c r="C29" s="18" t="s">
        <v>414</v>
      </c>
      <c r="D29" s="11">
        <v>313</v>
      </c>
      <c r="E29" s="17">
        <v>-23200</v>
      </c>
      <c r="F29" s="17">
        <v>0</v>
      </c>
    </row>
    <row r="30" spans="2:6" ht="12.75">
      <c r="B30" s="11"/>
      <c r="C30" s="37"/>
      <c r="D30" s="11"/>
      <c r="E30" s="17">
        <v>0</v>
      </c>
      <c r="F30" s="17">
        <v>0</v>
      </c>
    </row>
    <row r="31" spans="2:6" ht="12.75">
      <c r="B31" s="11">
        <v>14</v>
      </c>
      <c r="C31" s="18" t="s">
        <v>415</v>
      </c>
      <c r="D31" s="11">
        <v>314</v>
      </c>
      <c r="E31" s="17">
        <f>E18+E22-E25+E29</f>
        <v>15665141</v>
      </c>
      <c r="F31" s="17">
        <f>F18+F22-F25</f>
        <v>14281187</v>
      </c>
    </row>
    <row r="32" spans="2:6" ht="12.75">
      <c r="B32" s="11"/>
      <c r="C32" s="38"/>
      <c r="D32" s="11"/>
      <c r="E32" s="17"/>
      <c r="F32" s="17"/>
    </row>
    <row r="33" spans="2:7" ht="12.75">
      <c r="B33" s="11"/>
      <c r="C33" s="13" t="s">
        <v>401</v>
      </c>
      <c r="D33" s="11"/>
      <c r="E33" s="17"/>
      <c r="F33" s="17"/>
      <c r="G33" s="9"/>
    </row>
    <row r="34" spans="2:7" ht="12.75">
      <c r="B34" s="11">
        <v>15</v>
      </c>
      <c r="C34" s="18" t="s">
        <v>416</v>
      </c>
      <c r="D34" s="11">
        <v>315</v>
      </c>
      <c r="E34" s="17">
        <v>71150885</v>
      </c>
      <c r="F34" s="17">
        <v>71816373</v>
      </c>
      <c r="G34" s="9"/>
    </row>
    <row r="35" spans="2:6" ht="12.75">
      <c r="B35" s="11">
        <v>16</v>
      </c>
      <c r="C35" s="18" t="s">
        <v>403</v>
      </c>
      <c r="D35" s="11">
        <v>316</v>
      </c>
      <c r="E35" s="17"/>
      <c r="F35" s="17"/>
    </row>
    <row r="36" spans="2:8" ht="12.75">
      <c r="B36" s="11">
        <v>17</v>
      </c>
      <c r="C36" s="18" t="s">
        <v>404</v>
      </c>
      <c r="D36" s="11">
        <v>317</v>
      </c>
      <c r="E36" s="17">
        <v>239464</v>
      </c>
      <c r="F36" s="17">
        <v>261557</v>
      </c>
      <c r="H36" s="58"/>
    </row>
    <row r="37" spans="2:6" ht="12.75">
      <c r="B37" s="11">
        <v>18</v>
      </c>
      <c r="C37" s="20" t="s">
        <v>405</v>
      </c>
      <c r="D37" s="11">
        <v>318</v>
      </c>
      <c r="E37" s="17">
        <f>E34+E35-E36</f>
        <v>70911421</v>
      </c>
      <c r="F37" s="17">
        <f>F34-F36</f>
        <v>71554816</v>
      </c>
    </row>
    <row r="38" spans="2:6" ht="12.75">
      <c r="B38" s="39"/>
      <c r="C38" s="40"/>
      <c r="D38" s="41"/>
      <c r="E38" s="40"/>
      <c r="F38" s="40"/>
    </row>
    <row r="39" spans="2:6" ht="12.75">
      <c r="B39" s="39"/>
      <c r="C39" s="40"/>
      <c r="D39" s="41"/>
      <c r="E39" s="40"/>
      <c r="F39" s="40"/>
    </row>
    <row r="40" spans="2:6" ht="36.75" customHeight="1">
      <c r="B40" s="42" t="s">
        <v>306</v>
      </c>
      <c r="C40" s="237" t="s">
        <v>307</v>
      </c>
      <c r="D40" s="237"/>
      <c r="E40" s="238" t="s">
        <v>308</v>
      </c>
      <c r="F40" s="238"/>
    </row>
    <row r="41" ht="12.75">
      <c r="B41" s="9" t="s">
        <v>493</v>
      </c>
    </row>
    <row r="42" spans="3:6" ht="12.75">
      <c r="C42" s="43"/>
      <c r="E42" s="31"/>
      <c r="F42" s="32"/>
    </row>
    <row r="43" spans="2:6" ht="12.75">
      <c r="B43" s="39"/>
      <c r="C43" s="40"/>
      <c r="D43" s="41"/>
      <c r="E43" s="40"/>
      <c r="F43" s="40"/>
    </row>
    <row r="44" spans="2:6" ht="12.75">
      <c r="B44" s="39"/>
      <c r="C44" s="40"/>
      <c r="D44" s="41"/>
      <c r="E44" s="40"/>
      <c r="F44" s="40"/>
    </row>
  </sheetData>
  <sheetProtection/>
  <mergeCells count="4">
    <mergeCell ref="C40:D40"/>
    <mergeCell ref="E40:F40"/>
    <mergeCell ref="B8:F8"/>
    <mergeCell ref="B9:F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9"/>
  <sheetViews>
    <sheetView zoomScalePageLayoutView="0" workbookViewId="0" topLeftCell="A1">
      <selection activeCell="D61" sqref="D61"/>
    </sheetView>
  </sheetViews>
  <sheetFormatPr defaultColWidth="9.140625" defaultRowHeight="12.75"/>
  <cols>
    <col min="1" max="1" width="0.9921875" style="0" customWidth="1"/>
    <col min="2" max="2" width="5.140625" style="0" customWidth="1"/>
    <col min="3" max="3" width="53.140625" style="0" customWidth="1"/>
    <col min="4" max="4" width="6.421875" style="0" customWidth="1"/>
    <col min="5" max="5" width="6.8515625" style="0" customWidth="1"/>
    <col min="6" max="6" width="4.57421875" style="0" customWidth="1"/>
    <col min="7" max="7" width="11.140625" style="0" customWidth="1"/>
    <col min="8" max="8" width="10.421875" style="0" customWidth="1"/>
  </cols>
  <sheetData>
    <row r="1" spans="2:5" ht="12.75">
      <c r="B1" s="9" t="s">
        <v>489</v>
      </c>
      <c r="C1" s="9"/>
      <c r="D1" s="9"/>
      <c r="E1" s="9"/>
    </row>
    <row r="2" spans="2:5" ht="12.75">
      <c r="B2" s="9" t="s">
        <v>227</v>
      </c>
      <c r="C2" s="9"/>
      <c r="D2" s="9"/>
      <c r="E2" s="9"/>
    </row>
    <row r="3" spans="2:5" ht="12.75">
      <c r="B3" s="9" t="s">
        <v>228</v>
      </c>
      <c r="C3" s="9"/>
      <c r="D3" s="9"/>
      <c r="E3" s="9"/>
    </row>
    <row r="4" spans="2:5" ht="12.75">
      <c r="B4" s="9" t="s">
        <v>229</v>
      </c>
      <c r="C4" s="9"/>
      <c r="D4" s="9"/>
      <c r="E4" s="9"/>
    </row>
    <row r="5" spans="2:5" ht="12.75">
      <c r="B5" s="9" t="s">
        <v>230</v>
      </c>
      <c r="C5" s="9"/>
      <c r="D5" s="9"/>
      <c r="E5" s="9"/>
    </row>
    <row r="6" spans="2:5" ht="12.75">
      <c r="B6" s="9" t="s">
        <v>231</v>
      </c>
      <c r="C6" s="9"/>
      <c r="D6" s="9"/>
      <c r="E6" s="9"/>
    </row>
    <row r="7" spans="3:5" ht="12.75">
      <c r="C7" s="45"/>
      <c r="D7" s="45"/>
      <c r="E7" s="45"/>
    </row>
    <row r="8" spans="2:8" ht="12.75">
      <c r="B8" s="246" t="s">
        <v>417</v>
      </c>
      <c r="C8" s="246"/>
      <c r="D8" s="246"/>
      <c r="E8" s="246"/>
      <c r="F8" s="246"/>
      <c r="G8" s="246"/>
      <c r="H8" s="246"/>
    </row>
    <row r="9" spans="2:8" ht="12.75">
      <c r="B9" s="247" t="s">
        <v>418</v>
      </c>
      <c r="C9" s="247"/>
      <c r="D9" s="247"/>
      <c r="E9" s="247"/>
      <c r="F9" s="247"/>
      <c r="G9" s="247"/>
      <c r="H9" s="247"/>
    </row>
    <row r="10" spans="2:8" ht="12.75">
      <c r="B10" s="252" t="s">
        <v>494</v>
      </c>
      <c r="C10" s="253"/>
      <c r="D10" s="253"/>
      <c r="E10" s="253"/>
      <c r="F10" s="253"/>
      <c r="G10" s="253"/>
      <c r="H10" s="253"/>
    </row>
    <row r="11" ht="12.75">
      <c r="H11" s="9"/>
    </row>
    <row r="12" spans="2:8" ht="12.75">
      <c r="B12" s="256" t="s">
        <v>428</v>
      </c>
      <c r="C12" s="258" t="s">
        <v>419</v>
      </c>
      <c r="D12" s="250" t="s">
        <v>425</v>
      </c>
      <c r="E12" s="250" t="s">
        <v>426</v>
      </c>
      <c r="F12" s="250" t="s">
        <v>237</v>
      </c>
      <c r="G12" s="248" t="s">
        <v>420</v>
      </c>
      <c r="H12" s="249"/>
    </row>
    <row r="13" spans="2:8" ht="33.75" customHeight="1">
      <c r="B13" s="257"/>
      <c r="C13" s="258"/>
      <c r="D13" s="251"/>
      <c r="E13" s="255"/>
      <c r="F13" s="251"/>
      <c r="G13" s="46" t="s">
        <v>238</v>
      </c>
      <c r="H13" s="46" t="s">
        <v>239</v>
      </c>
    </row>
    <row r="14" spans="2:8" ht="12.75"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</row>
    <row r="15" spans="2:8" ht="14.25">
      <c r="B15" s="59" t="s">
        <v>98</v>
      </c>
      <c r="C15" s="25" t="s">
        <v>427</v>
      </c>
      <c r="D15" s="25"/>
      <c r="E15" s="25"/>
      <c r="F15" s="11"/>
      <c r="G15" s="14"/>
      <c r="H15" s="14"/>
    </row>
    <row r="16" spans="2:8" ht="15.75" customHeight="1">
      <c r="B16" s="11" t="s">
        <v>104</v>
      </c>
      <c r="C16" s="20" t="s">
        <v>429</v>
      </c>
      <c r="D16" s="20"/>
      <c r="E16" s="20" t="s">
        <v>431</v>
      </c>
      <c r="F16" s="11">
        <v>401</v>
      </c>
      <c r="G16" s="47">
        <v>0</v>
      </c>
      <c r="H16" s="47">
        <v>0</v>
      </c>
    </row>
    <row r="17" spans="2:8" ht="22.5">
      <c r="B17" s="11" t="s">
        <v>105</v>
      </c>
      <c r="C17" s="20" t="s">
        <v>434</v>
      </c>
      <c r="D17" s="20"/>
      <c r="E17" s="20" t="s">
        <v>432</v>
      </c>
      <c r="F17" s="11">
        <v>402</v>
      </c>
      <c r="G17" s="48">
        <v>182133</v>
      </c>
      <c r="H17" s="48">
        <v>1142363</v>
      </c>
    </row>
    <row r="18" spans="2:8" ht="22.5">
      <c r="B18" s="11" t="s">
        <v>107</v>
      </c>
      <c r="C18" s="20" t="s">
        <v>433</v>
      </c>
      <c r="D18" s="20"/>
      <c r="E18" s="20" t="s">
        <v>431</v>
      </c>
      <c r="F18" s="11">
        <v>403</v>
      </c>
      <c r="G18" s="48">
        <v>15045</v>
      </c>
      <c r="H18" s="48"/>
    </row>
    <row r="19" spans="2:8" ht="22.5">
      <c r="B19" s="11" t="s">
        <v>108</v>
      </c>
      <c r="C19" s="20" t="s">
        <v>430</v>
      </c>
      <c r="D19" s="23"/>
      <c r="E19" s="23" t="s">
        <v>432</v>
      </c>
      <c r="F19" s="11">
        <v>404</v>
      </c>
      <c r="G19" s="48"/>
      <c r="H19" s="48"/>
    </row>
    <row r="20" spans="2:8" ht="12.75">
      <c r="B20" s="11" t="s">
        <v>109</v>
      </c>
      <c r="C20" s="20" t="s">
        <v>435</v>
      </c>
      <c r="D20" s="20"/>
      <c r="E20" s="20" t="s">
        <v>431</v>
      </c>
      <c r="F20" s="11">
        <v>405</v>
      </c>
      <c r="G20" s="48"/>
      <c r="H20" s="48"/>
    </row>
    <row r="21" spans="2:8" ht="15" customHeight="1">
      <c r="B21" s="11" t="s">
        <v>110</v>
      </c>
      <c r="C21" s="20" t="s">
        <v>436</v>
      </c>
      <c r="D21" s="49"/>
      <c r="E21" s="49" t="s">
        <v>432</v>
      </c>
      <c r="F21" s="50">
        <v>406</v>
      </c>
      <c r="G21" s="51"/>
      <c r="H21" s="51"/>
    </row>
    <row r="22" spans="2:8" ht="12.75">
      <c r="B22" s="11" t="s">
        <v>111</v>
      </c>
      <c r="C22" s="20" t="s">
        <v>437</v>
      </c>
      <c r="D22" s="20"/>
      <c r="E22" s="20" t="s">
        <v>431</v>
      </c>
      <c r="F22" s="11">
        <v>407</v>
      </c>
      <c r="G22" s="48"/>
      <c r="H22" s="48">
        <v>89865</v>
      </c>
    </row>
    <row r="23" spans="2:8" ht="12.75">
      <c r="B23" s="11" t="s">
        <v>112</v>
      </c>
      <c r="C23" s="20" t="s">
        <v>438</v>
      </c>
      <c r="D23" s="20"/>
      <c r="E23" s="20" t="s">
        <v>431</v>
      </c>
      <c r="F23" s="11">
        <v>408</v>
      </c>
      <c r="G23" s="48">
        <v>6183</v>
      </c>
      <c r="H23" s="48">
        <v>521335</v>
      </c>
    </row>
    <row r="24" spans="2:8" ht="12.75">
      <c r="B24" s="11" t="s">
        <v>113</v>
      </c>
      <c r="C24" s="20" t="s">
        <v>439</v>
      </c>
      <c r="D24" s="20"/>
      <c r="E24" s="20" t="s">
        <v>432</v>
      </c>
      <c r="F24" s="11">
        <v>409</v>
      </c>
      <c r="G24" s="48">
        <v>104536</v>
      </c>
      <c r="H24" s="48">
        <v>600000</v>
      </c>
    </row>
    <row r="25" spans="2:8" ht="22.5">
      <c r="B25" s="11" t="s">
        <v>114</v>
      </c>
      <c r="C25" s="20" t="s">
        <v>440</v>
      </c>
      <c r="D25" s="20"/>
      <c r="E25" s="20" t="s">
        <v>432</v>
      </c>
      <c r="F25" s="11">
        <v>410</v>
      </c>
      <c r="G25" s="48">
        <v>325</v>
      </c>
      <c r="H25" s="48">
        <v>2057</v>
      </c>
    </row>
    <row r="26" spans="2:8" ht="12.75">
      <c r="B26" s="11" t="s">
        <v>115</v>
      </c>
      <c r="C26" s="20" t="s">
        <v>441</v>
      </c>
      <c r="D26" s="20"/>
      <c r="E26" s="20" t="s">
        <v>432</v>
      </c>
      <c r="F26" s="11">
        <v>411</v>
      </c>
      <c r="G26" s="48">
        <v>4604</v>
      </c>
      <c r="H26" s="48">
        <v>14140</v>
      </c>
    </row>
    <row r="27" spans="2:8" ht="12.75">
      <c r="B27" s="11" t="s">
        <v>442</v>
      </c>
      <c r="C27" s="20" t="s">
        <v>443</v>
      </c>
      <c r="D27" s="20"/>
      <c r="E27" s="20" t="s">
        <v>432</v>
      </c>
      <c r="F27" s="11">
        <v>412</v>
      </c>
      <c r="G27" s="48"/>
      <c r="H27" s="48"/>
    </row>
    <row r="28" spans="2:8" ht="12.75">
      <c r="B28" s="11" t="s">
        <v>116</v>
      </c>
      <c r="C28" s="20" t="s">
        <v>444</v>
      </c>
      <c r="D28" s="20"/>
      <c r="E28" s="20" t="s">
        <v>432</v>
      </c>
      <c r="F28" s="11">
        <v>413</v>
      </c>
      <c r="G28" s="48"/>
      <c r="H28" s="48"/>
    </row>
    <row r="29" spans="2:8" ht="12.75">
      <c r="B29" s="11" t="s">
        <v>117</v>
      </c>
      <c r="C29" s="20" t="s">
        <v>445</v>
      </c>
      <c r="D29" s="20"/>
      <c r="E29" s="20" t="s">
        <v>431</v>
      </c>
      <c r="F29" s="11">
        <v>414</v>
      </c>
      <c r="G29" s="48"/>
      <c r="H29" s="48">
        <v>485394</v>
      </c>
    </row>
    <row r="30" spans="2:8" ht="12.75">
      <c r="B30" s="11" t="s">
        <v>118</v>
      </c>
      <c r="C30" s="20" t="s">
        <v>421</v>
      </c>
      <c r="D30" s="20"/>
      <c r="E30" s="20" t="s">
        <v>432</v>
      </c>
      <c r="F30" s="52">
        <v>415</v>
      </c>
      <c r="G30" s="48">
        <v>773</v>
      </c>
      <c r="H30" s="48">
        <v>6679</v>
      </c>
    </row>
    <row r="31" spans="2:8" ht="22.5">
      <c r="B31" s="11" t="s">
        <v>446</v>
      </c>
      <c r="C31" s="20" t="s">
        <v>447</v>
      </c>
      <c r="D31" s="20"/>
      <c r="E31" s="20" t="s">
        <v>448</v>
      </c>
      <c r="F31" s="11">
        <v>416</v>
      </c>
      <c r="G31" s="48">
        <f>+G16-G17+G18-G19+G20-G21+G22+G23-G24-G25-G26-G27-G28+G29-G30</f>
        <v>-271143</v>
      </c>
      <c r="H31" s="48">
        <f>+H16-H17+H18-H19+H20-H21+H22+H23-H24-H25-H26-H27-H28+H29-H30</f>
        <v>-668645</v>
      </c>
    </row>
    <row r="32" spans="2:8" ht="14.25">
      <c r="B32" s="59">
        <v>2</v>
      </c>
      <c r="C32" s="20" t="s">
        <v>449</v>
      </c>
      <c r="D32" s="20"/>
      <c r="E32" s="20"/>
      <c r="F32" s="11"/>
      <c r="G32" s="48"/>
      <c r="H32" s="48"/>
    </row>
    <row r="33" spans="2:8" ht="12.75">
      <c r="B33" s="11" t="s">
        <v>103</v>
      </c>
      <c r="C33" s="20" t="s">
        <v>450</v>
      </c>
      <c r="D33" s="53"/>
      <c r="E33" s="53" t="s">
        <v>431</v>
      </c>
      <c r="F33" s="50">
        <v>417</v>
      </c>
      <c r="G33" s="51"/>
      <c r="H33" s="51"/>
    </row>
    <row r="34" spans="2:8" ht="12.75">
      <c r="B34" s="11" t="s">
        <v>102</v>
      </c>
      <c r="C34" s="54" t="s">
        <v>451</v>
      </c>
      <c r="D34" s="54"/>
      <c r="E34" s="54" t="s">
        <v>432</v>
      </c>
      <c r="F34" s="50">
        <v>418</v>
      </c>
      <c r="G34" s="51">
        <v>51960</v>
      </c>
      <c r="H34" s="51">
        <v>141338</v>
      </c>
    </row>
    <row r="35" spans="2:8" ht="12.75">
      <c r="B35" s="11" t="s">
        <v>106</v>
      </c>
      <c r="C35" s="53" t="s">
        <v>452</v>
      </c>
      <c r="D35" s="53"/>
      <c r="E35" s="53" t="s">
        <v>432</v>
      </c>
      <c r="F35" s="11">
        <v>419</v>
      </c>
      <c r="G35" s="55"/>
      <c r="H35" s="55"/>
    </row>
    <row r="36" spans="2:8" ht="14.25" customHeight="1">
      <c r="B36" s="11" t="s">
        <v>119</v>
      </c>
      <c r="C36" s="20" t="s">
        <v>453</v>
      </c>
      <c r="D36" s="20"/>
      <c r="E36" s="20" t="s">
        <v>431</v>
      </c>
      <c r="F36" s="11">
        <v>420</v>
      </c>
      <c r="G36" s="48"/>
      <c r="H36" s="48"/>
    </row>
    <row r="37" spans="2:8" ht="12.75" customHeight="1">
      <c r="B37" s="11" t="s">
        <v>120</v>
      </c>
      <c r="C37" s="126" t="s">
        <v>454</v>
      </c>
      <c r="D37" s="56"/>
      <c r="E37" s="20" t="s">
        <v>432</v>
      </c>
      <c r="F37" s="11">
        <v>421</v>
      </c>
      <c r="G37" s="48"/>
      <c r="H37" s="48"/>
    </row>
    <row r="38" spans="2:8" ht="12.75">
      <c r="B38" s="11" t="s">
        <v>121</v>
      </c>
      <c r="C38" s="23" t="s">
        <v>456</v>
      </c>
      <c r="D38" s="20"/>
      <c r="E38" s="20" t="s">
        <v>432</v>
      </c>
      <c r="F38" s="11">
        <v>422</v>
      </c>
      <c r="G38" s="47"/>
      <c r="H38" s="47"/>
    </row>
    <row r="39" spans="2:8" ht="12.75">
      <c r="B39" s="11" t="s">
        <v>122</v>
      </c>
      <c r="C39" s="20" t="s">
        <v>455</v>
      </c>
      <c r="D39" s="28"/>
      <c r="E39" s="28" t="s">
        <v>431</v>
      </c>
      <c r="F39" s="11">
        <v>423</v>
      </c>
      <c r="G39" s="57"/>
      <c r="H39" s="57"/>
    </row>
    <row r="40" spans="2:8" ht="12.75">
      <c r="B40" s="11" t="s">
        <v>123</v>
      </c>
      <c r="C40" s="20" t="s">
        <v>457</v>
      </c>
      <c r="D40" s="20"/>
      <c r="E40" s="20" t="s">
        <v>432</v>
      </c>
      <c r="F40" s="52">
        <v>424</v>
      </c>
      <c r="G40" s="48"/>
      <c r="H40" s="48"/>
    </row>
    <row r="41" spans="2:8" ht="12.75">
      <c r="B41" s="11" t="s">
        <v>124</v>
      </c>
      <c r="C41" s="20" t="s">
        <v>458</v>
      </c>
      <c r="D41" s="20"/>
      <c r="E41" s="20" t="s">
        <v>431</v>
      </c>
      <c r="F41" s="11">
        <v>425</v>
      </c>
      <c r="G41" s="48"/>
      <c r="H41" s="48"/>
    </row>
    <row r="42" spans="2:8" ht="12.75">
      <c r="B42" s="11" t="s">
        <v>125</v>
      </c>
      <c r="C42" s="23" t="s">
        <v>459</v>
      </c>
      <c r="D42" s="23"/>
      <c r="E42" s="23" t="s">
        <v>432</v>
      </c>
      <c r="F42" s="11">
        <v>426</v>
      </c>
      <c r="G42" s="48"/>
      <c r="H42" s="48"/>
    </row>
    <row r="43" spans="2:8" ht="12.75">
      <c r="B43" s="11" t="s">
        <v>460</v>
      </c>
      <c r="C43" s="20" t="s">
        <v>461</v>
      </c>
      <c r="D43" s="20"/>
      <c r="E43" s="20" t="s">
        <v>431</v>
      </c>
      <c r="F43" s="11">
        <v>427</v>
      </c>
      <c r="G43" s="48"/>
      <c r="H43" s="48"/>
    </row>
    <row r="44" spans="2:8" ht="12.75">
      <c r="B44" s="11" t="s">
        <v>462</v>
      </c>
      <c r="C44" s="20" t="s">
        <v>463</v>
      </c>
      <c r="D44" s="56"/>
      <c r="E44" s="20" t="s">
        <v>432</v>
      </c>
      <c r="F44" s="11">
        <v>428</v>
      </c>
      <c r="G44" s="48"/>
      <c r="H44" s="48"/>
    </row>
    <row r="45" spans="2:10" ht="22.5">
      <c r="B45" s="11" t="s">
        <v>464</v>
      </c>
      <c r="C45" s="28" t="s">
        <v>465</v>
      </c>
      <c r="D45" s="28"/>
      <c r="E45" s="28" t="s">
        <v>448</v>
      </c>
      <c r="F45" s="11">
        <v>429</v>
      </c>
      <c r="G45" s="48">
        <f>+G33-G34-G35+G36-G37-G38+G39-G40+G41-G42+G43-G44</f>
        <v>-51960</v>
      </c>
      <c r="H45" s="48">
        <f>+H33-H34-H35+H36-H37-H38+H39-H40+H41-H42+H43-H44</f>
        <v>-141338</v>
      </c>
      <c r="J45" s="119"/>
    </row>
    <row r="46" spans="2:8" ht="12.75">
      <c r="B46" s="11"/>
      <c r="C46" s="28"/>
      <c r="D46" s="28"/>
      <c r="E46" s="28"/>
      <c r="F46" s="11"/>
      <c r="G46" s="48"/>
      <c r="H46" s="48"/>
    </row>
    <row r="47" spans="2:8" ht="22.5">
      <c r="B47" s="11">
        <v>3</v>
      </c>
      <c r="C47" s="25" t="s">
        <v>466</v>
      </c>
      <c r="D47" s="25"/>
      <c r="E47" s="25" t="s">
        <v>448</v>
      </c>
      <c r="F47" s="11">
        <v>430</v>
      </c>
      <c r="G47" s="47">
        <f>+G31+G45</f>
        <v>-323103</v>
      </c>
      <c r="H47" s="47">
        <f>+H31+H45</f>
        <v>-809983</v>
      </c>
    </row>
    <row r="48" spans="2:8" ht="12.75">
      <c r="B48" s="11"/>
      <c r="C48" s="25"/>
      <c r="D48" s="25"/>
      <c r="E48" s="25"/>
      <c r="F48" s="11"/>
      <c r="G48" s="47"/>
      <c r="H48" s="47"/>
    </row>
    <row r="49" spans="2:8" ht="12.75">
      <c r="B49" s="11">
        <v>4</v>
      </c>
      <c r="C49" s="25" t="s">
        <v>467</v>
      </c>
      <c r="D49" s="25"/>
      <c r="E49" s="25" t="s">
        <v>448</v>
      </c>
      <c r="F49" s="11">
        <v>431</v>
      </c>
      <c r="G49" s="47">
        <v>591606</v>
      </c>
      <c r="H49" s="47">
        <v>1200976</v>
      </c>
    </row>
    <row r="50" spans="2:8" ht="22.5">
      <c r="B50" s="11">
        <v>5</v>
      </c>
      <c r="C50" s="25" t="s">
        <v>468</v>
      </c>
      <c r="D50" s="25"/>
      <c r="E50" s="25" t="s">
        <v>469</v>
      </c>
      <c r="F50" s="52">
        <v>432</v>
      </c>
      <c r="G50" s="47"/>
      <c r="H50" s="47"/>
    </row>
    <row r="51" spans="2:11" ht="12.75">
      <c r="B51" s="11">
        <v>6</v>
      </c>
      <c r="C51" s="53" t="s">
        <v>470</v>
      </c>
      <c r="D51" s="53"/>
      <c r="E51" s="53" t="s">
        <v>471</v>
      </c>
      <c r="F51" s="11">
        <v>433</v>
      </c>
      <c r="G51" s="47">
        <f>+G47+G49+G50</f>
        <v>268503</v>
      </c>
      <c r="H51" s="47">
        <f>+H47+H49+H50</f>
        <v>390993</v>
      </c>
      <c r="K51" s="58"/>
    </row>
    <row r="52" spans="3:5" ht="12.75">
      <c r="C52" s="9"/>
      <c r="D52" s="9"/>
      <c r="E52" s="9"/>
    </row>
    <row r="53" spans="2:9" ht="12.75">
      <c r="B53" s="9"/>
      <c r="C53" s="254" t="s">
        <v>422</v>
      </c>
      <c r="D53" s="254"/>
      <c r="E53" s="254"/>
      <c r="F53" s="254"/>
      <c r="G53" s="238" t="s">
        <v>423</v>
      </c>
      <c r="H53" s="238"/>
      <c r="I53" s="9"/>
    </row>
    <row r="54" spans="2:9" ht="21.75" customHeight="1">
      <c r="B54" s="9"/>
      <c r="C54" s="9" t="s">
        <v>493</v>
      </c>
      <c r="D54" s="9"/>
      <c r="E54" s="9"/>
      <c r="F54" s="9" t="s">
        <v>424</v>
      </c>
      <c r="G54" s="239"/>
      <c r="H54" s="239"/>
      <c r="I54" s="9"/>
    </row>
    <row r="55" spans="7:9" ht="12.75">
      <c r="G55" s="33"/>
      <c r="H55" s="29"/>
      <c r="I55" s="9"/>
    </row>
    <row r="56" spans="7:9" ht="12.75">
      <c r="G56" s="33"/>
      <c r="H56" s="29"/>
      <c r="I56" s="9"/>
    </row>
    <row r="59" ht="12.75">
      <c r="G59" s="58"/>
    </row>
  </sheetData>
  <sheetProtection/>
  <mergeCells count="11">
    <mergeCell ref="F12:F13"/>
    <mergeCell ref="G12:H12"/>
    <mergeCell ref="D12:D13"/>
    <mergeCell ref="G53:H54"/>
    <mergeCell ref="B8:H8"/>
    <mergeCell ref="B9:H9"/>
    <mergeCell ref="B10:H10"/>
    <mergeCell ref="C53:F53"/>
    <mergeCell ref="E12:E13"/>
    <mergeCell ref="B12:B13"/>
    <mergeCell ref="C12:C13"/>
  </mergeCells>
  <printOptions/>
  <pageMargins left="0.11811023622047245" right="0.11811023622047245" top="0.3937007874015748" bottom="0.3937007874015748" header="0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4">
      <selection activeCell="M23" sqref="M22:M23"/>
    </sheetView>
  </sheetViews>
  <sheetFormatPr defaultColWidth="9.140625" defaultRowHeight="12.75"/>
  <cols>
    <col min="1" max="1" width="2.140625" style="0" customWidth="1"/>
    <col min="2" max="2" width="7.8515625" style="0" customWidth="1"/>
    <col min="3" max="3" width="57.28125" style="0" customWidth="1"/>
    <col min="4" max="4" width="7.28125" style="0" customWidth="1"/>
    <col min="5" max="5" width="11.7109375" style="0" customWidth="1"/>
    <col min="6" max="6" width="12.140625" style="0" customWidth="1"/>
    <col min="9" max="9" width="12.7109375" style="0" bestFit="1" customWidth="1"/>
  </cols>
  <sheetData>
    <row r="2" spans="2:3" ht="12.75">
      <c r="B2" s="9" t="s">
        <v>489</v>
      </c>
      <c r="C2" s="9"/>
    </row>
    <row r="3" spans="2:3" ht="12.75">
      <c r="B3" s="9" t="s">
        <v>227</v>
      </c>
      <c r="C3" s="9"/>
    </row>
    <row r="4" spans="2:3" ht="12.75" customHeight="1">
      <c r="B4" s="9" t="s">
        <v>228</v>
      </c>
      <c r="C4" s="9"/>
    </row>
    <row r="5" spans="2:3" ht="12.75">
      <c r="B5" s="9" t="s">
        <v>229</v>
      </c>
      <c r="C5" s="9"/>
    </row>
    <row r="6" spans="2:3" ht="12.75">
      <c r="B6" s="9" t="s">
        <v>230</v>
      </c>
      <c r="C6" s="9"/>
    </row>
    <row r="7" spans="2:3" ht="12.75">
      <c r="B7" s="9" t="s">
        <v>231</v>
      </c>
      <c r="C7" s="9"/>
    </row>
    <row r="9" spans="2:6" ht="25.5" customHeight="1">
      <c r="B9" s="246" t="s">
        <v>481</v>
      </c>
      <c r="C9" s="246"/>
      <c r="D9" s="246"/>
      <c r="E9" s="246"/>
      <c r="F9" s="246"/>
    </row>
    <row r="10" spans="2:6" ht="12.75">
      <c r="B10" s="246" t="s">
        <v>495</v>
      </c>
      <c r="C10" s="246"/>
      <c r="D10" s="246"/>
      <c r="E10" s="246"/>
      <c r="F10" s="246"/>
    </row>
    <row r="11" spans="3:5" ht="12.75">
      <c r="C11" s="259"/>
      <c r="D11" s="259"/>
      <c r="E11" s="259"/>
    </row>
    <row r="12" ht="12.75">
      <c r="F12" s="9" t="s">
        <v>234</v>
      </c>
    </row>
    <row r="13" spans="2:6" ht="22.5">
      <c r="B13" s="10" t="s">
        <v>396</v>
      </c>
      <c r="C13" s="10" t="s">
        <v>482</v>
      </c>
      <c r="D13" s="10" t="s">
        <v>237</v>
      </c>
      <c r="E13" s="10" t="s">
        <v>238</v>
      </c>
      <c r="F13" s="10" t="s">
        <v>239</v>
      </c>
    </row>
    <row r="14" spans="2:6" ht="12.75">
      <c r="B14" s="11">
        <v>1</v>
      </c>
      <c r="C14" s="11">
        <v>2</v>
      </c>
      <c r="D14" s="11">
        <v>3</v>
      </c>
      <c r="E14" s="11">
        <v>5</v>
      </c>
      <c r="F14" s="11">
        <v>6</v>
      </c>
    </row>
    <row r="15" spans="2:6" ht="12.75">
      <c r="B15" s="61" t="s">
        <v>126</v>
      </c>
      <c r="C15" s="13" t="s">
        <v>483</v>
      </c>
      <c r="D15" s="11">
        <v>501</v>
      </c>
      <c r="E15" s="62"/>
      <c r="F15" s="63"/>
    </row>
    <row r="16" spans="2:6" ht="12.75">
      <c r="B16" s="11">
        <v>1</v>
      </c>
      <c r="C16" s="18" t="s">
        <v>484</v>
      </c>
      <c r="D16" s="11">
        <v>502</v>
      </c>
      <c r="E16" s="17">
        <v>15534206</v>
      </c>
      <c r="F16" s="17">
        <v>13243051</v>
      </c>
    </row>
    <row r="17" spans="2:6" ht="12.75">
      <c r="B17" s="11">
        <v>2</v>
      </c>
      <c r="C17" s="18" t="s">
        <v>402</v>
      </c>
      <c r="D17" s="11">
        <v>503</v>
      </c>
      <c r="E17" s="17">
        <v>71150885</v>
      </c>
      <c r="F17" s="17">
        <v>71816373</v>
      </c>
    </row>
    <row r="18" spans="2:6" ht="12.75">
      <c r="B18" s="11">
        <v>3</v>
      </c>
      <c r="C18" s="20" t="s">
        <v>485</v>
      </c>
      <c r="D18" s="11">
        <v>504</v>
      </c>
      <c r="E18" s="64">
        <f>SUM(E16/E17)</f>
        <v>0.21832765678178143</v>
      </c>
      <c r="F18" s="64">
        <f>F16/F17</f>
        <v>0.18440155700984787</v>
      </c>
    </row>
    <row r="19" spans="2:6" ht="12.75">
      <c r="B19" s="65" t="s">
        <v>127</v>
      </c>
      <c r="C19" s="13" t="s">
        <v>486</v>
      </c>
      <c r="D19" s="11">
        <v>505</v>
      </c>
      <c r="E19" s="17"/>
      <c r="F19" s="17"/>
    </row>
    <row r="20" spans="2:9" ht="12.75">
      <c r="B20" s="66">
        <v>1</v>
      </c>
      <c r="C20" s="20" t="s">
        <v>487</v>
      </c>
      <c r="D20" s="11">
        <v>506</v>
      </c>
      <c r="E20" s="17">
        <v>15565141</v>
      </c>
      <c r="F20" s="17">
        <v>14281187</v>
      </c>
      <c r="I20" s="116"/>
    </row>
    <row r="21" spans="2:6" ht="12.75">
      <c r="B21" s="66">
        <v>2</v>
      </c>
      <c r="C21" s="36" t="s">
        <v>405</v>
      </c>
      <c r="D21" s="11">
        <v>507</v>
      </c>
      <c r="E21" s="17">
        <v>70911421</v>
      </c>
      <c r="F21" s="17">
        <v>71554816</v>
      </c>
    </row>
    <row r="22" spans="2:6" ht="12.75">
      <c r="B22" s="66">
        <v>3</v>
      </c>
      <c r="C22" s="18" t="s">
        <v>0</v>
      </c>
      <c r="D22" s="11">
        <v>508</v>
      </c>
      <c r="E22" s="64">
        <f>SUM(E20/E21)</f>
        <v>0.21950118585269923</v>
      </c>
      <c r="F22" s="64">
        <f>F20/F21</f>
        <v>0.19958386868048128</v>
      </c>
    </row>
    <row r="23" spans="2:6" ht="12.75">
      <c r="B23" s="65" t="s">
        <v>128</v>
      </c>
      <c r="C23" s="13" t="s">
        <v>1</v>
      </c>
      <c r="D23" s="11">
        <v>509</v>
      </c>
      <c r="E23" s="17"/>
      <c r="F23" s="17"/>
    </row>
    <row r="24" spans="2:6" ht="12.75">
      <c r="B24" s="66">
        <v>1</v>
      </c>
      <c r="C24" s="18" t="s">
        <v>2</v>
      </c>
      <c r="D24" s="11">
        <v>510</v>
      </c>
      <c r="E24" s="109">
        <v>0</v>
      </c>
      <c r="F24" s="64">
        <v>0.07</v>
      </c>
    </row>
    <row r="25" spans="2:6" ht="12.75">
      <c r="B25" s="66">
        <v>2</v>
      </c>
      <c r="C25" s="18" t="s">
        <v>3</v>
      </c>
      <c r="D25" s="11">
        <v>511</v>
      </c>
      <c r="E25" s="109">
        <v>0.01</v>
      </c>
      <c r="F25" s="64">
        <v>0.06</v>
      </c>
    </row>
    <row r="26" spans="2:6" ht="12.75">
      <c r="B26" s="66">
        <v>3</v>
      </c>
      <c r="C26" s="18" t="s">
        <v>4</v>
      </c>
      <c r="D26" s="11">
        <v>512</v>
      </c>
      <c r="E26" s="109">
        <v>0</v>
      </c>
      <c r="F26" s="64">
        <v>0</v>
      </c>
    </row>
    <row r="27" spans="2:6" ht="12.75">
      <c r="B27" s="66">
        <v>4</v>
      </c>
      <c r="C27" s="18" t="s">
        <v>5</v>
      </c>
      <c r="D27" s="11">
        <v>513</v>
      </c>
      <c r="E27" s="109">
        <v>0.97</v>
      </c>
      <c r="F27" s="64">
        <v>6</v>
      </c>
    </row>
    <row r="28" spans="2:6" ht="12.75">
      <c r="B28" s="39"/>
      <c r="C28" s="40"/>
      <c r="D28" s="41"/>
      <c r="E28" s="40"/>
      <c r="F28" s="40"/>
    </row>
    <row r="29" spans="2:8" ht="24.75" customHeight="1">
      <c r="B29" s="9" t="s">
        <v>306</v>
      </c>
      <c r="C29" s="237" t="s">
        <v>307</v>
      </c>
      <c r="D29" s="237"/>
      <c r="E29" s="238" t="s">
        <v>308</v>
      </c>
      <c r="F29" s="238"/>
      <c r="G29" s="9"/>
      <c r="H29" s="9"/>
    </row>
    <row r="30" spans="2:8" ht="12.75">
      <c r="B30" s="9" t="s">
        <v>496</v>
      </c>
      <c r="G30" s="9"/>
      <c r="H30" s="9"/>
    </row>
    <row r="31" spans="3:8" ht="12.75">
      <c r="C31" s="67"/>
      <c r="E31" s="31"/>
      <c r="F31" s="32"/>
      <c r="G31" s="9"/>
      <c r="H31" s="9"/>
    </row>
    <row r="32" spans="2:6" ht="12.75">
      <c r="B32" s="39"/>
      <c r="C32" s="40"/>
      <c r="D32" s="41"/>
      <c r="E32" s="40"/>
      <c r="F32" s="40"/>
    </row>
    <row r="33" spans="2:6" ht="12.75">
      <c r="B33" s="39"/>
      <c r="C33" s="40"/>
      <c r="D33" s="41"/>
      <c r="E33" s="40"/>
      <c r="F33" s="40"/>
    </row>
  </sheetData>
  <sheetProtection/>
  <mergeCells count="5">
    <mergeCell ref="C29:D29"/>
    <mergeCell ref="E29:F29"/>
    <mergeCell ref="B9:F9"/>
    <mergeCell ref="B10:F10"/>
    <mergeCell ref="C11:E1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44.28125" style="0" customWidth="1"/>
    <col min="4" max="4" width="17.421875" style="0" customWidth="1"/>
    <col min="5" max="5" width="18.28125" style="0" customWidth="1"/>
  </cols>
  <sheetData>
    <row r="2" spans="2:3" ht="12.75">
      <c r="B2" s="9" t="s">
        <v>489</v>
      </c>
      <c r="C2" s="9"/>
    </row>
    <row r="3" spans="2:3" ht="12.75">
      <c r="B3" s="9" t="s">
        <v>227</v>
      </c>
      <c r="C3" s="9"/>
    </row>
    <row r="4" spans="2:3" ht="12.75">
      <c r="B4" s="9" t="s">
        <v>228</v>
      </c>
      <c r="C4" s="9"/>
    </row>
    <row r="5" spans="2:3" ht="12.75">
      <c r="B5" s="9" t="s">
        <v>229</v>
      </c>
      <c r="C5" s="9"/>
    </row>
    <row r="6" spans="2:3" ht="12.75">
      <c r="B6" s="9" t="s">
        <v>230</v>
      </c>
      <c r="C6" s="9"/>
    </row>
    <row r="7" spans="2:3" ht="12.75">
      <c r="B7" s="9" t="s">
        <v>231</v>
      </c>
      <c r="C7" s="9"/>
    </row>
    <row r="8" spans="2:3" ht="12.75">
      <c r="B8" s="9"/>
      <c r="C8" s="9"/>
    </row>
    <row r="9" spans="2:7" ht="12.75">
      <c r="B9" s="246" t="s">
        <v>6</v>
      </c>
      <c r="C9" s="246"/>
      <c r="D9" s="246"/>
      <c r="E9" s="246"/>
      <c r="F9" s="68"/>
      <c r="G9" s="68"/>
    </row>
    <row r="10" spans="2:7" ht="12.75">
      <c r="B10" s="69" t="s">
        <v>7</v>
      </c>
      <c r="C10" s="69"/>
      <c r="D10" s="69"/>
      <c r="E10" s="69"/>
      <c r="F10" s="68"/>
      <c r="G10" s="68"/>
    </row>
    <row r="11" spans="2:5" ht="12.75">
      <c r="B11" s="260" t="s">
        <v>490</v>
      </c>
      <c r="C11" s="260"/>
      <c r="D11" s="260"/>
      <c r="E11" s="260"/>
    </row>
    <row r="13" spans="2:5" ht="22.5">
      <c r="B13" s="10" t="s">
        <v>396</v>
      </c>
      <c r="C13" s="10" t="s">
        <v>419</v>
      </c>
      <c r="D13" s="10" t="s">
        <v>8</v>
      </c>
      <c r="E13" s="10" t="s">
        <v>9</v>
      </c>
    </row>
    <row r="14" spans="2:5" ht="12.75">
      <c r="B14" s="66">
        <v>1</v>
      </c>
      <c r="C14" s="66">
        <v>2</v>
      </c>
      <c r="D14" s="66">
        <v>3</v>
      </c>
      <c r="E14" s="66">
        <v>4</v>
      </c>
    </row>
    <row r="15" spans="2:5" ht="12.75">
      <c r="B15" s="66">
        <v>1</v>
      </c>
      <c r="C15" s="18" t="s">
        <v>10</v>
      </c>
      <c r="D15" s="17">
        <v>12170341</v>
      </c>
      <c r="E15" s="71">
        <f>(D15/D21)*100</f>
        <v>77.50209160630652</v>
      </c>
    </row>
    <row r="16" spans="2:5" ht="12.75">
      <c r="B16" s="66">
        <v>2</v>
      </c>
      <c r="C16" s="18" t="s">
        <v>11</v>
      </c>
      <c r="D16" s="17">
        <v>3004281</v>
      </c>
      <c r="E16" s="71">
        <f>D16*100/D21</f>
        <v>19.131597156816408</v>
      </c>
    </row>
    <row r="17" spans="2:5" ht="12.75">
      <c r="B17" s="66">
        <v>3</v>
      </c>
      <c r="C17" s="18" t="s">
        <v>12</v>
      </c>
      <c r="D17" s="17"/>
      <c r="E17" s="71">
        <f>D17*100/D21</f>
        <v>0</v>
      </c>
    </row>
    <row r="18" spans="2:5" ht="12.75">
      <c r="B18" s="66">
        <v>4</v>
      </c>
      <c r="C18" s="18" t="s">
        <v>13</v>
      </c>
      <c r="D18" s="17">
        <v>0</v>
      </c>
      <c r="E18" s="71">
        <f>D18*100/D21</f>
        <v>0</v>
      </c>
    </row>
    <row r="19" spans="2:5" ht="12.75">
      <c r="B19" s="66">
        <v>5</v>
      </c>
      <c r="C19" s="18" t="s">
        <v>14</v>
      </c>
      <c r="D19" s="17">
        <v>268503</v>
      </c>
      <c r="E19" s="71">
        <f>D19*100/D21</f>
        <v>1.7098571110347787</v>
      </c>
    </row>
    <row r="20" spans="2:5" ht="12.75">
      <c r="B20" s="66">
        <v>6</v>
      </c>
      <c r="C20" s="18" t="s">
        <v>15</v>
      </c>
      <c r="D20" s="17">
        <v>260117</v>
      </c>
      <c r="E20" s="71">
        <f>D20*100/D21</f>
        <v>1.6564541258422942</v>
      </c>
    </row>
    <row r="21" spans="2:5" ht="12.75">
      <c r="B21" s="2"/>
      <c r="C21" s="18" t="s">
        <v>16</v>
      </c>
      <c r="D21" s="17">
        <f>SUM(D15+D16+D17+D18+D19+D20)</f>
        <v>15703242</v>
      </c>
      <c r="E21" s="71">
        <f>SUM(E15:E20)</f>
        <v>100</v>
      </c>
    </row>
    <row r="23" ht="12.75">
      <c r="C23" s="9"/>
    </row>
    <row r="24" spans="2:7" ht="36" customHeight="1">
      <c r="B24" s="9" t="s">
        <v>306</v>
      </c>
      <c r="C24" s="237" t="s">
        <v>17</v>
      </c>
      <c r="D24" s="237"/>
      <c r="E24" s="30" t="s">
        <v>308</v>
      </c>
      <c r="F24" s="9"/>
      <c r="G24" s="9"/>
    </row>
    <row r="25" spans="2:7" ht="12.75">
      <c r="B25" s="9" t="s">
        <v>632</v>
      </c>
      <c r="F25" s="9"/>
      <c r="G25" s="9"/>
    </row>
    <row r="26" spans="4:7" ht="12.75">
      <c r="D26" s="72"/>
      <c r="E26" s="31"/>
      <c r="F26" s="9"/>
      <c r="G26" s="9"/>
    </row>
  </sheetData>
  <sheetProtection/>
  <mergeCells count="3">
    <mergeCell ref="C24:D24"/>
    <mergeCell ref="B9:E9"/>
    <mergeCell ref="B11:E11"/>
  </mergeCells>
  <printOptions/>
  <pageMargins left="0.35433070866141736" right="0.35433070866141736" top="0.78740157480314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73"/>
  <sheetViews>
    <sheetView zoomScalePageLayoutView="0" workbookViewId="0" topLeftCell="A1">
      <selection activeCell="C24" sqref="C24:E24"/>
    </sheetView>
  </sheetViews>
  <sheetFormatPr defaultColWidth="9.140625" defaultRowHeight="12.75"/>
  <cols>
    <col min="1" max="1" width="2.421875" style="0" customWidth="1"/>
    <col min="5" max="5" width="27.57421875" style="0" customWidth="1"/>
    <col min="7" max="7" width="10.28125" style="0" customWidth="1"/>
    <col min="8" max="8" width="10.7109375" style="0" customWidth="1"/>
    <col min="9" max="9" width="11.8515625" style="0" customWidth="1"/>
  </cols>
  <sheetData>
    <row r="1" spans="2:3" ht="12.75">
      <c r="B1" s="9" t="s">
        <v>489</v>
      </c>
      <c r="C1" s="9"/>
    </row>
    <row r="2" spans="2:3" ht="12.75">
      <c r="B2" s="9" t="s">
        <v>227</v>
      </c>
      <c r="C2" s="9"/>
    </row>
    <row r="3" spans="2:3" ht="12.75">
      <c r="B3" s="9" t="s">
        <v>228</v>
      </c>
      <c r="C3" s="9"/>
    </row>
    <row r="4" spans="2:3" ht="12.75">
      <c r="B4" s="9" t="s">
        <v>229</v>
      </c>
      <c r="C4" s="9"/>
    </row>
    <row r="5" spans="2:8" ht="12.75">
      <c r="B5" s="9" t="s">
        <v>230</v>
      </c>
      <c r="C5" s="9"/>
      <c r="H5" s="73"/>
    </row>
    <row r="6" spans="2:8" ht="12.75">
      <c r="B6" s="9" t="s">
        <v>231</v>
      </c>
      <c r="C6" s="9"/>
      <c r="H6" s="73"/>
    </row>
    <row r="7" spans="2:3" ht="12.75">
      <c r="B7" s="9"/>
      <c r="C7" s="9"/>
    </row>
    <row r="8" spans="2:3" ht="12.75">
      <c r="B8" s="73"/>
      <c r="C8" s="73"/>
    </row>
    <row r="9" spans="2:9" ht="12.75">
      <c r="B9" s="260" t="s">
        <v>18</v>
      </c>
      <c r="C9" s="260"/>
      <c r="D9" s="260"/>
      <c r="E9" s="260"/>
      <c r="F9" s="260"/>
      <c r="G9" s="260"/>
      <c r="H9" s="260"/>
      <c r="I9" s="260"/>
    </row>
    <row r="10" spans="2:9" ht="12.75">
      <c r="B10" s="260" t="s">
        <v>490</v>
      </c>
      <c r="C10" s="260"/>
      <c r="D10" s="260"/>
      <c r="E10" s="260"/>
      <c r="F10" s="260"/>
      <c r="G10" s="260"/>
      <c r="H10" s="260"/>
      <c r="I10" s="260"/>
    </row>
    <row r="11" spans="2:9" ht="12.75">
      <c r="B11" s="70"/>
      <c r="C11" s="70"/>
      <c r="D11" s="70"/>
      <c r="E11" s="70"/>
      <c r="F11" s="70"/>
      <c r="G11" s="70"/>
      <c r="H11" s="70"/>
      <c r="I11" s="70"/>
    </row>
    <row r="12" ht="12.75">
      <c r="B12" s="74" t="s">
        <v>19</v>
      </c>
    </row>
    <row r="13" spans="2:10" ht="45">
      <c r="B13" s="75" t="s">
        <v>20</v>
      </c>
      <c r="C13" s="261" t="s">
        <v>21</v>
      </c>
      <c r="D13" s="262"/>
      <c r="E13" s="263"/>
      <c r="F13" s="75" t="s">
        <v>22</v>
      </c>
      <c r="G13" s="75" t="s">
        <v>23</v>
      </c>
      <c r="H13" s="76" t="s">
        <v>24</v>
      </c>
      <c r="I13" s="75" t="s">
        <v>25</v>
      </c>
      <c r="J13" s="68"/>
    </row>
    <row r="14" spans="2:9" ht="12.75">
      <c r="B14" s="77">
        <v>1</v>
      </c>
      <c r="C14" s="264">
        <v>2</v>
      </c>
      <c r="D14" s="265"/>
      <c r="E14" s="266"/>
      <c r="F14" s="77">
        <v>3</v>
      </c>
      <c r="G14" s="77">
        <v>4</v>
      </c>
      <c r="H14" s="78">
        <v>5</v>
      </c>
      <c r="I14" s="77">
        <v>6</v>
      </c>
    </row>
    <row r="15" spans="2:9" ht="12.75">
      <c r="B15" s="77"/>
      <c r="C15" s="273" t="s">
        <v>26</v>
      </c>
      <c r="D15" s="274"/>
      <c r="E15" s="275"/>
      <c r="F15" s="77"/>
      <c r="G15" s="79"/>
      <c r="H15" s="80"/>
      <c r="I15" s="79"/>
    </row>
    <row r="16" spans="2:9" ht="12.75">
      <c r="B16" s="77"/>
      <c r="C16" s="276" t="s">
        <v>27</v>
      </c>
      <c r="D16" s="277"/>
      <c r="E16" s="278"/>
      <c r="F16" s="81"/>
      <c r="G16" s="82"/>
      <c r="H16" s="83"/>
      <c r="I16" s="82"/>
    </row>
    <row r="17" spans="2:9" ht="12.75">
      <c r="B17" s="79"/>
      <c r="C17" s="279" t="s">
        <v>28</v>
      </c>
      <c r="D17" s="280"/>
      <c r="E17" s="281"/>
      <c r="F17" s="82"/>
      <c r="G17" s="82"/>
      <c r="H17" s="83"/>
      <c r="I17" s="82"/>
    </row>
    <row r="18" spans="2:9" ht="12.75">
      <c r="B18" s="84">
        <v>44950</v>
      </c>
      <c r="C18" s="267" t="s">
        <v>497</v>
      </c>
      <c r="D18" s="268"/>
      <c r="E18" s="269"/>
      <c r="F18" s="117">
        <v>551</v>
      </c>
      <c r="G18" s="83">
        <v>869.42</v>
      </c>
      <c r="H18" s="83">
        <v>532.87</v>
      </c>
      <c r="I18" s="82">
        <f>H18-G18</f>
        <v>-336.54999999999995</v>
      </c>
    </row>
    <row r="19" spans="2:9" ht="12.75">
      <c r="B19" s="84">
        <v>44951</v>
      </c>
      <c r="C19" s="267" t="s">
        <v>497</v>
      </c>
      <c r="D19" s="268"/>
      <c r="E19" s="269"/>
      <c r="F19" s="118">
        <v>15006</v>
      </c>
      <c r="G19" s="85">
        <v>23677.97</v>
      </c>
      <c r="H19" s="85">
        <v>14512.15</v>
      </c>
      <c r="I19" s="82">
        <f>H19-G19</f>
        <v>-9165.820000000002</v>
      </c>
    </row>
    <row r="20" spans="2:9" ht="12.75">
      <c r="B20" s="77"/>
      <c r="C20" s="270" t="s">
        <v>29</v>
      </c>
      <c r="D20" s="271"/>
      <c r="E20" s="272"/>
      <c r="F20" s="86"/>
      <c r="G20" s="77"/>
      <c r="H20" s="78"/>
      <c r="I20" s="77"/>
    </row>
    <row r="21" spans="2:9" ht="12.75">
      <c r="B21" s="77"/>
      <c r="C21" s="270" t="s">
        <v>30</v>
      </c>
      <c r="D21" s="271"/>
      <c r="E21" s="272"/>
      <c r="F21" s="77"/>
      <c r="G21" s="77"/>
      <c r="H21" s="78"/>
      <c r="I21" s="77"/>
    </row>
    <row r="22" spans="2:9" ht="12.75">
      <c r="B22" s="77"/>
      <c r="C22" s="273" t="s">
        <v>31</v>
      </c>
      <c r="D22" s="274"/>
      <c r="E22" s="275"/>
      <c r="F22" s="77"/>
      <c r="G22" s="77"/>
      <c r="H22" s="78"/>
      <c r="I22" s="77"/>
    </row>
    <row r="23" spans="2:9" ht="12.75">
      <c r="B23" s="77"/>
      <c r="C23" s="270" t="s">
        <v>28</v>
      </c>
      <c r="D23" s="271"/>
      <c r="E23" s="272"/>
      <c r="F23" s="77"/>
      <c r="G23" s="77"/>
      <c r="H23" s="78"/>
      <c r="I23" s="77"/>
    </row>
    <row r="24" spans="2:9" ht="12.75">
      <c r="B24" s="77"/>
      <c r="C24" s="270" t="s">
        <v>29</v>
      </c>
      <c r="D24" s="271"/>
      <c r="E24" s="272"/>
      <c r="F24" s="77"/>
      <c r="G24" s="77"/>
      <c r="H24" s="78"/>
      <c r="I24" s="77"/>
    </row>
    <row r="25" spans="2:9" ht="12.75">
      <c r="B25" s="77"/>
      <c r="C25" s="270" t="s">
        <v>30</v>
      </c>
      <c r="D25" s="271"/>
      <c r="E25" s="272"/>
      <c r="F25" s="77"/>
      <c r="G25" s="77"/>
      <c r="H25" s="78"/>
      <c r="I25" s="77"/>
    </row>
    <row r="26" spans="2:9" ht="12.75">
      <c r="B26" s="77"/>
      <c r="C26" s="282" t="s">
        <v>32</v>
      </c>
      <c r="D26" s="283"/>
      <c r="E26" s="284"/>
      <c r="F26" s="77"/>
      <c r="G26" s="77"/>
      <c r="H26" s="78"/>
      <c r="I26" s="77"/>
    </row>
    <row r="27" spans="2:9" ht="25.5" customHeight="1">
      <c r="B27" s="77"/>
      <c r="C27" s="282" t="s">
        <v>33</v>
      </c>
      <c r="D27" s="283"/>
      <c r="E27" s="284"/>
      <c r="F27" s="77"/>
      <c r="G27" s="77"/>
      <c r="H27" s="78"/>
      <c r="I27" s="77"/>
    </row>
    <row r="28" spans="2:9" ht="12.75">
      <c r="B28" s="77"/>
      <c r="C28" s="270" t="s">
        <v>34</v>
      </c>
      <c r="D28" s="271"/>
      <c r="E28" s="272"/>
      <c r="F28" s="77"/>
      <c r="G28" s="77"/>
      <c r="H28" s="78"/>
      <c r="I28" s="77"/>
    </row>
    <row r="29" spans="2:9" ht="22.5" customHeight="1">
      <c r="B29" s="77" t="s">
        <v>35</v>
      </c>
      <c r="C29" s="285" t="s">
        <v>36</v>
      </c>
      <c r="D29" s="286"/>
      <c r="E29" s="287"/>
      <c r="F29" s="77"/>
      <c r="G29" s="77"/>
      <c r="H29" s="80"/>
      <c r="I29" s="79">
        <f>H29-G29</f>
        <v>0</v>
      </c>
    </row>
    <row r="30" spans="2:9" ht="25.5" customHeight="1">
      <c r="B30" s="77"/>
      <c r="C30" s="285" t="s">
        <v>37</v>
      </c>
      <c r="D30" s="286"/>
      <c r="E30" s="287"/>
      <c r="F30" s="77"/>
      <c r="G30" s="77"/>
      <c r="H30" s="78"/>
      <c r="I30" s="77"/>
    </row>
    <row r="31" spans="2:9" ht="12.75">
      <c r="B31" s="77"/>
      <c r="C31" s="270" t="s">
        <v>38</v>
      </c>
      <c r="D31" s="271"/>
      <c r="E31" s="272"/>
      <c r="F31" s="77"/>
      <c r="G31" s="77"/>
      <c r="H31" s="78"/>
      <c r="I31" s="77"/>
    </row>
    <row r="32" spans="2:9" ht="12.75">
      <c r="B32" s="77"/>
      <c r="C32" s="270" t="s">
        <v>39</v>
      </c>
      <c r="D32" s="271"/>
      <c r="E32" s="272"/>
      <c r="F32" s="77"/>
      <c r="G32" s="77"/>
      <c r="H32" s="78"/>
      <c r="I32" s="77"/>
    </row>
    <row r="33" spans="2:9" ht="12.75">
      <c r="B33" s="77"/>
      <c r="C33" s="282" t="s">
        <v>40</v>
      </c>
      <c r="D33" s="283"/>
      <c r="E33" s="284"/>
      <c r="F33" s="77"/>
      <c r="G33" s="77"/>
      <c r="H33" s="78"/>
      <c r="I33" s="77"/>
    </row>
    <row r="34" spans="2:9" ht="24.75" customHeight="1">
      <c r="B34" s="77"/>
      <c r="C34" s="285" t="s">
        <v>41</v>
      </c>
      <c r="D34" s="286"/>
      <c r="E34" s="287"/>
      <c r="F34" s="77"/>
      <c r="G34" s="77"/>
      <c r="H34" s="78"/>
      <c r="I34" s="77"/>
    </row>
    <row r="35" spans="2:9" ht="24" customHeight="1">
      <c r="B35" s="77"/>
      <c r="C35" s="285" t="s">
        <v>42</v>
      </c>
      <c r="D35" s="286"/>
      <c r="E35" s="287"/>
      <c r="F35" s="77"/>
      <c r="G35" s="77"/>
      <c r="H35" s="78"/>
      <c r="I35" s="77"/>
    </row>
    <row r="36" spans="2:9" ht="12.75">
      <c r="B36" s="77"/>
      <c r="C36" s="285" t="s">
        <v>43</v>
      </c>
      <c r="D36" s="286"/>
      <c r="E36" s="287"/>
      <c r="F36" s="77"/>
      <c r="G36" s="79"/>
      <c r="H36" s="80"/>
      <c r="I36" s="79"/>
    </row>
    <row r="37" spans="2:9" ht="12.75">
      <c r="B37" s="77"/>
      <c r="C37" s="285"/>
      <c r="D37" s="288"/>
      <c r="E37" s="289"/>
      <c r="F37" s="77"/>
      <c r="G37" s="79"/>
      <c r="H37" s="80"/>
      <c r="I37" s="79">
        <f>H37-G37</f>
        <v>0</v>
      </c>
    </row>
    <row r="38" spans="2:9" ht="12.75">
      <c r="B38" s="77"/>
      <c r="C38" s="285"/>
      <c r="D38" s="288"/>
      <c r="E38" s="289"/>
      <c r="F38" s="77"/>
      <c r="G38" s="79"/>
      <c r="H38" s="80"/>
      <c r="I38" s="79">
        <f>H38-G38</f>
        <v>0</v>
      </c>
    </row>
    <row r="39" spans="2:9" ht="12.75">
      <c r="B39" s="77"/>
      <c r="C39" s="285"/>
      <c r="D39" s="288"/>
      <c r="E39" s="289"/>
      <c r="F39" s="77"/>
      <c r="G39" s="79"/>
      <c r="H39" s="80"/>
      <c r="I39" s="79">
        <f>H39-G39</f>
        <v>0</v>
      </c>
    </row>
    <row r="40" spans="2:9" ht="12.75">
      <c r="B40" s="77"/>
      <c r="C40" s="285"/>
      <c r="D40" s="288"/>
      <c r="E40" s="289"/>
      <c r="F40" s="77"/>
      <c r="G40" s="79"/>
      <c r="H40" s="80"/>
      <c r="I40" s="79">
        <f>H40-G40</f>
        <v>0</v>
      </c>
    </row>
    <row r="41" spans="2:9" ht="12.75">
      <c r="B41" s="77"/>
      <c r="C41" s="285"/>
      <c r="D41" s="288"/>
      <c r="E41" s="289"/>
      <c r="F41" s="77"/>
      <c r="G41" s="79"/>
      <c r="H41" s="80"/>
      <c r="I41" s="79">
        <f>H41-G41</f>
        <v>0</v>
      </c>
    </row>
    <row r="42" spans="2:9" ht="12.75">
      <c r="B42" s="77"/>
      <c r="C42" s="285" t="s">
        <v>44</v>
      </c>
      <c r="D42" s="286"/>
      <c r="E42" s="287"/>
      <c r="F42" s="77"/>
      <c r="G42" s="79"/>
      <c r="H42" s="80"/>
      <c r="I42" s="79"/>
    </row>
    <row r="43" spans="2:9" ht="12.75">
      <c r="B43" s="77"/>
      <c r="C43" s="285" t="s">
        <v>45</v>
      </c>
      <c r="D43" s="286"/>
      <c r="E43" s="287"/>
      <c r="F43" s="77"/>
      <c r="G43" s="79"/>
      <c r="H43" s="80"/>
      <c r="I43" s="79"/>
    </row>
    <row r="44" spans="2:9" ht="12.75">
      <c r="B44" s="77"/>
      <c r="C44" s="285" t="s">
        <v>46</v>
      </c>
      <c r="D44" s="286"/>
      <c r="E44" s="287"/>
      <c r="F44" s="77"/>
      <c r="G44" s="79"/>
      <c r="H44" s="80"/>
      <c r="I44" s="79"/>
    </row>
    <row r="45" spans="2:9" ht="12.75">
      <c r="B45" s="77"/>
      <c r="C45" s="285" t="s">
        <v>47</v>
      </c>
      <c r="D45" s="286"/>
      <c r="E45" s="287"/>
      <c r="F45" s="82">
        <f>SUM(F18:F44)</f>
        <v>15557</v>
      </c>
      <c r="G45" s="82">
        <f>SUM(G18:G44)</f>
        <v>24547.39</v>
      </c>
      <c r="H45" s="82">
        <f>SUM(H18:H44)</f>
        <v>15045.02</v>
      </c>
      <c r="I45" s="82">
        <f>SUM(I18:I44)</f>
        <v>-9502.37</v>
      </c>
    </row>
    <row r="46" spans="2:9" ht="12.75">
      <c r="B46" s="87"/>
      <c r="C46" s="88"/>
      <c r="D46" s="88"/>
      <c r="E46" s="88"/>
      <c r="F46" s="90"/>
      <c r="G46" s="90"/>
      <c r="H46" s="90"/>
      <c r="I46" s="90"/>
    </row>
    <row r="47" spans="2:9" ht="12.75">
      <c r="B47" s="87"/>
      <c r="C47" s="88"/>
      <c r="D47" s="88"/>
      <c r="E47" s="88"/>
      <c r="F47" s="89"/>
      <c r="G47" s="90"/>
      <c r="H47" s="90"/>
      <c r="I47" s="90"/>
    </row>
    <row r="48" spans="2:9" ht="12.75">
      <c r="B48" s="290" t="s">
        <v>48</v>
      </c>
      <c r="C48" s="290"/>
      <c r="D48" s="290"/>
      <c r="E48" s="290"/>
      <c r="F48" s="290"/>
      <c r="G48" s="290"/>
      <c r="H48" s="290"/>
      <c r="I48" s="290"/>
    </row>
    <row r="49" spans="2:9" ht="45">
      <c r="B49" s="75" t="s">
        <v>20</v>
      </c>
      <c r="C49" s="261" t="s">
        <v>49</v>
      </c>
      <c r="D49" s="262"/>
      <c r="E49" s="263"/>
      <c r="F49" s="75" t="s">
        <v>22</v>
      </c>
      <c r="G49" s="75" t="s">
        <v>23</v>
      </c>
      <c r="H49" s="75" t="s">
        <v>24</v>
      </c>
      <c r="I49" s="75" t="s">
        <v>50</v>
      </c>
    </row>
    <row r="50" spans="2:9" ht="12.75">
      <c r="B50" s="77">
        <v>1</v>
      </c>
      <c r="C50" s="264">
        <v>2</v>
      </c>
      <c r="D50" s="265"/>
      <c r="E50" s="266"/>
      <c r="F50" s="77">
        <v>3</v>
      </c>
      <c r="G50" s="77">
        <v>4</v>
      </c>
      <c r="H50" s="77">
        <v>5</v>
      </c>
      <c r="I50" s="77">
        <v>6</v>
      </c>
    </row>
    <row r="51" spans="2:9" ht="12.75">
      <c r="B51" s="77"/>
      <c r="C51" s="273" t="s">
        <v>51</v>
      </c>
      <c r="D51" s="274"/>
      <c r="E51" s="275"/>
      <c r="F51" s="77"/>
      <c r="G51" s="77"/>
      <c r="H51" s="77"/>
      <c r="I51" s="77"/>
    </row>
    <row r="52" spans="2:9" ht="12.75">
      <c r="B52" s="77"/>
      <c r="C52" s="273" t="s">
        <v>27</v>
      </c>
      <c r="D52" s="274"/>
      <c r="E52" s="275"/>
      <c r="F52" s="15"/>
      <c r="G52" s="91"/>
      <c r="H52" s="85"/>
      <c r="I52" s="92"/>
    </row>
    <row r="53" spans="2:9" ht="12.75">
      <c r="B53" s="77"/>
      <c r="C53" s="270" t="s">
        <v>28</v>
      </c>
      <c r="D53" s="271"/>
      <c r="E53" s="272"/>
      <c r="F53" s="93"/>
      <c r="G53" s="91"/>
      <c r="H53" s="85"/>
      <c r="I53" s="85"/>
    </row>
    <row r="54" spans="2:9" ht="12.75">
      <c r="B54" s="84"/>
      <c r="C54" s="291"/>
      <c r="D54" s="292"/>
      <c r="E54" s="293"/>
      <c r="F54" s="15"/>
      <c r="G54" s="85"/>
      <c r="H54" s="85"/>
      <c r="I54" s="85">
        <f>SUM(H54-G54)</f>
        <v>0</v>
      </c>
    </row>
    <row r="55" spans="2:9" ht="12.75">
      <c r="B55" s="84"/>
      <c r="C55" s="291"/>
      <c r="D55" s="292"/>
      <c r="E55" s="293"/>
      <c r="F55" s="15"/>
      <c r="G55" s="85"/>
      <c r="H55" s="85"/>
      <c r="I55" s="85">
        <f>H55-G55</f>
        <v>0</v>
      </c>
    </row>
    <row r="56" spans="2:9" ht="12.75">
      <c r="B56" s="84"/>
      <c r="C56" s="291"/>
      <c r="D56" s="292"/>
      <c r="E56" s="293"/>
      <c r="F56" s="15"/>
      <c r="G56" s="85"/>
      <c r="H56" s="85"/>
      <c r="I56" s="85">
        <f>H56-G56</f>
        <v>0</v>
      </c>
    </row>
    <row r="57" spans="2:9" ht="12.75">
      <c r="B57" s="84"/>
      <c r="C57" s="291"/>
      <c r="D57" s="292"/>
      <c r="E57" s="293"/>
      <c r="F57" s="15"/>
      <c r="G57" s="85"/>
      <c r="H57" s="85"/>
      <c r="I57" s="85">
        <f>H57-G57</f>
        <v>0</v>
      </c>
    </row>
    <row r="58" spans="2:9" ht="12.75">
      <c r="B58" s="84"/>
      <c r="C58" s="291"/>
      <c r="D58" s="292"/>
      <c r="E58" s="293"/>
      <c r="F58" s="15"/>
      <c r="G58" s="85"/>
      <c r="H58" s="85"/>
      <c r="I58" s="85">
        <f>SUM(H58-G58)</f>
        <v>0</v>
      </c>
    </row>
    <row r="59" spans="2:9" ht="12.75">
      <c r="B59" s="84"/>
      <c r="C59" s="291"/>
      <c r="D59" s="292"/>
      <c r="E59" s="293"/>
      <c r="F59" s="15"/>
      <c r="G59" s="85"/>
      <c r="H59" s="85"/>
      <c r="I59" s="85">
        <f>SUM(H59-G59)</f>
        <v>0</v>
      </c>
    </row>
    <row r="60" spans="2:9" ht="12.75">
      <c r="B60" s="77"/>
      <c r="C60" s="270" t="s">
        <v>29</v>
      </c>
      <c r="D60" s="271"/>
      <c r="E60" s="272"/>
      <c r="F60" s="86"/>
      <c r="G60" s="79"/>
      <c r="H60" s="79"/>
      <c r="I60" s="79"/>
    </row>
    <row r="61" spans="2:9" ht="12.75">
      <c r="B61" s="77"/>
      <c r="C61" s="270"/>
      <c r="D61" s="271"/>
      <c r="E61" s="272"/>
      <c r="F61" s="86"/>
      <c r="G61" s="79"/>
      <c r="H61" s="79"/>
      <c r="I61" s="79"/>
    </row>
    <row r="62" spans="2:9" ht="12.75">
      <c r="B62" s="77"/>
      <c r="C62" s="273" t="s">
        <v>31</v>
      </c>
      <c r="D62" s="274"/>
      <c r="E62" s="275"/>
      <c r="F62" s="86"/>
      <c r="G62" s="79"/>
      <c r="H62" s="79"/>
      <c r="I62" s="79"/>
    </row>
    <row r="63" spans="2:9" ht="12.75">
      <c r="B63" s="77"/>
      <c r="C63" s="270" t="s">
        <v>28</v>
      </c>
      <c r="D63" s="271"/>
      <c r="E63" s="272"/>
      <c r="F63" s="86"/>
      <c r="G63" s="77"/>
      <c r="H63" s="77"/>
      <c r="I63" s="77"/>
    </row>
    <row r="64" spans="2:9" ht="12.75">
      <c r="B64" s="77"/>
      <c r="C64" s="270" t="s">
        <v>29</v>
      </c>
      <c r="D64" s="271"/>
      <c r="E64" s="272"/>
      <c r="F64" s="86"/>
      <c r="G64" s="77"/>
      <c r="H64" s="77"/>
      <c r="I64" s="77"/>
    </row>
    <row r="65" spans="2:9" ht="12.75">
      <c r="B65" s="77"/>
      <c r="C65" s="270"/>
      <c r="D65" s="271"/>
      <c r="E65" s="272"/>
      <c r="F65" s="86"/>
      <c r="G65" s="77"/>
      <c r="H65" s="77"/>
      <c r="I65" s="77"/>
    </row>
    <row r="66" spans="2:9" ht="30" customHeight="1">
      <c r="B66" s="77"/>
      <c r="C66" s="294" t="s">
        <v>52</v>
      </c>
      <c r="D66" s="295"/>
      <c r="E66" s="295"/>
      <c r="F66" s="15">
        <f>SUM(F54:F65)</f>
        <v>0</v>
      </c>
      <c r="G66" s="85">
        <f>SUM(G54:G65)</f>
        <v>0</v>
      </c>
      <c r="H66" s="85">
        <f>SUM(H54:H65)</f>
        <v>0</v>
      </c>
      <c r="I66" s="85">
        <f>SUM(I54:I65)</f>
        <v>0</v>
      </c>
    </row>
    <row r="67" spans="2:9" ht="12.75">
      <c r="B67" s="87"/>
      <c r="C67" s="88"/>
      <c r="D67" s="88"/>
      <c r="E67" s="88"/>
      <c r="F67" s="94"/>
      <c r="G67" s="95"/>
      <c r="H67" s="95"/>
      <c r="I67" s="95"/>
    </row>
    <row r="68" spans="2:9" ht="36" customHeight="1">
      <c r="B68" s="73" t="s">
        <v>306</v>
      </c>
      <c r="C68" s="237" t="s">
        <v>53</v>
      </c>
      <c r="D68" s="237"/>
      <c r="E68" s="296" t="s">
        <v>54</v>
      </c>
      <c r="F68" s="296"/>
      <c r="G68" s="96" t="s">
        <v>55</v>
      </c>
      <c r="H68" s="297" t="s">
        <v>308</v>
      </c>
      <c r="I68" s="297"/>
    </row>
    <row r="69" spans="2:9" ht="12.75">
      <c r="B69" s="73" t="s">
        <v>493</v>
      </c>
      <c r="E69" s="253"/>
      <c r="F69" s="253"/>
      <c r="G69" s="73"/>
      <c r="H69" s="97"/>
      <c r="I69" s="32"/>
    </row>
    <row r="70" spans="3:7" ht="12.75">
      <c r="C70" s="43"/>
      <c r="E70" s="73"/>
      <c r="F70" s="73"/>
      <c r="G70" s="73"/>
    </row>
    <row r="71" spans="2:9" ht="12.75">
      <c r="B71" s="73"/>
      <c r="C71" s="73"/>
      <c r="D71" s="73"/>
      <c r="G71" s="73"/>
      <c r="H71" s="73"/>
      <c r="I71" s="73"/>
    </row>
    <row r="72" spans="2:3" ht="12.75">
      <c r="B72" s="73"/>
      <c r="C72" s="73"/>
    </row>
    <row r="73" ht="12.75">
      <c r="B73" s="73"/>
    </row>
  </sheetData>
  <sheetProtection/>
  <mergeCells count="58">
    <mergeCell ref="E69:F69"/>
    <mergeCell ref="C66:E66"/>
    <mergeCell ref="C68:D68"/>
    <mergeCell ref="E68:F68"/>
    <mergeCell ref="H68:I68"/>
    <mergeCell ref="C62:E62"/>
    <mergeCell ref="C63:E63"/>
    <mergeCell ref="C64:E64"/>
    <mergeCell ref="C65:E65"/>
    <mergeCell ref="C58:E58"/>
    <mergeCell ref="C59:E59"/>
    <mergeCell ref="C60:E60"/>
    <mergeCell ref="C61:E61"/>
    <mergeCell ref="C54:E54"/>
    <mergeCell ref="C55:E55"/>
    <mergeCell ref="C56:E56"/>
    <mergeCell ref="C57:E57"/>
    <mergeCell ref="C50:E50"/>
    <mergeCell ref="C51:E51"/>
    <mergeCell ref="C52:E52"/>
    <mergeCell ref="C53:E53"/>
    <mergeCell ref="C44:E44"/>
    <mergeCell ref="C45:E45"/>
    <mergeCell ref="B48:I48"/>
    <mergeCell ref="C49:E49"/>
    <mergeCell ref="C40:E40"/>
    <mergeCell ref="C41:E41"/>
    <mergeCell ref="C42:E42"/>
    <mergeCell ref="C43:E43"/>
    <mergeCell ref="C38:E38"/>
    <mergeCell ref="C39:E39"/>
    <mergeCell ref="C35:E35"/>
    <mergeCell ref="C36:E36"/>
    <mergeCell ref="C37:E37"/>
    <mergeCell ref="C31:E31"/>
    <mergeCell ref="C32:E32"/>
    <mergeCell ref="C33:E33"/>
    <mergeCell ref="C34:E34"/>
    <mergeCell ref="C27:E27"/>
    <mergeCell ref="C28:E28"/>
    <mergeCell ref="C29:E29"/>
    <mergeCell ref="C30:E30"/>
    <mergeCell ref="C23:E23"/>
    <mergeCell ref="C24:E24"/>
    <mergeCell ref="C25:E25"/>
    <mergeCell ref="C26:E26"/>
    <mergeCell ref="C21:E21"/>
    <mergeCell ref="C22:E22"/>
    <mergeCell ref="C15:E15"/>
    <mergeCell ref="C16:E16"/>
    <mergeCell ref="C17:E17"/>
    <mergeCell ref="C18:E18"/>
    <mergeCell ref="B9:I9"/>
    <mergeCell ref="B10:I10"/>
    <mergeCell ref="C13:E13"/>
    <mergeCell ref="C14:E14"/>
    <mergeCell ref="C19:E19"/>
    <mergeCell ref="C20:E20"/>
  </mergeCells>
  <printOptions/>
  <pageMargins left="0.35433070866141736" right="0.35433070866141736" top="0.5905511811023623" bottom="0.984251968503937" header="0.31496062992125984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2"/>
  <sheetViews>
    <sheetView zoomScalePageLayoutView="0" workbookViewId="0" topLeftCell="A25">
      <selection activeCell="L44" sqref="L44"/>
    </sheetView>
  </sheetViews>
  <sheetFormatPr defaultColWidth="9.140625" defaultRowHeight="12.75"/>
  <cols>
    <col min="1" max="1" width="1.8515625" style="0" customWidth="1"/>
    <col min="3" max="3" width="20.7109375" style="0" customWidth="1"/>
    <col min="7" max="7" width="12.421875" style="0" customWidth="1"/>
    <col min="8" max="8" width="29.57421875" style="0" customWidth="1"/>
  </cols>
  <sheetData>
    <row r="2" spans="2:8" ht="12.75">
      <c r="B2" s="9" t="s">
        <v>489</v>
      </c>
      <c r="C2" s="9"/>
      <c r="G2" s="9"/>
      <c r="H2" s="9"/>
    </row>
    <row r="3" spans="2:8" ht="12.75">
      <c r="B3" s="9" t="s">
        <v>227</v>
      </c>
      <c r="C3" s="9"/>
      <c r="G3" s="9"/>
      <c r="H3" s="9"/>
    </row>
    <row r="4" spans="2:3" ht="12.75">
      <c r="B4" s="9" t="s">
        <v>228</v>
      </c>
      <c r="C4" s="9"/>
    </row>
    <row r="5" spans="2:3" ht="12.75">
      <c r="B5" s="9" t="s">
        <v>229</v>
      </c>
      <c r="C5" s="9"/>
    </row>
    <row r="6" spans="2:9" ht="12.75">
      <c r="B6" s="9" t="s">
        <v>230</v>
      </c>
      <c r="C6" s="9"/>
      <c r="I6" s="9"/>
    </row>
    <row r="7" spans="2:3" ht="12.75">
      <c r="B7" s="9" t="s">
        <v>231</v>
      </c>
      <c r="C7" s="9"/>
    </row>
    <row r="9" spans="2:7" ht="12.75">
      <c r="B9" s="298" t="s">
        <v>56</v>
      </c>
      <c r="C9" s="298"/>
      <c r="D9" s="298"/>
      <c r="E9" s="298"/>
      <c r="F9" s="298"/>
      <c r="G9" s="298"/>
    </row>
    <row r="10" spans="2:7" ht="12.75">
      <c r="B10" s="259" t="s">
        <v>490</v>
      </c>
      <c r="C10" s="259"/>
      <c r="D10" s="259"/>
      <c r="E10" s="259"/>
      <c r="F10" s="259"/>
      <c r="G10" s="259"/>
    </row>
    <row r="12" spans="2:5" ht="12.75">
      <c r="B12" s="74" t="s">
        <v>57</v>
      </c>
      <c r="E12" s="98"/>
    </row>
    <row r="13" spans="2:7" ht="45">
      <c r="B13" s="10" t="s">
        <v>58</v>
      </c>
      <c r="C13" s="10" t="s">
        <v>59</v>
      </c>
      <c r="D13" s="10" t="s">
        <v>60</v>
      </c>
      <c r="E13" s="10" t="s">
        <v>61</v>
      </c>
      <c r="F13" s="10" t="s">
        <v>62</v>
      </c>
      <c r="G13" s="10" t="s">
        <v>63</v>
      </c>
    </row>
    <row r="14" spans="2:7" ht="12.75">
      <c r="B14" s="99">
        <v>1</v>
      </c>
      <c r="C14" s="99">
        <v>2</v>
      </c>
      <c r="D14" s="99">
        <v>3</v>
      </c>
      <c r="E14" s="99">
        <v>4</v>
      </c>
      <c r="F14" s="99">
        <v>5</v>
      </c>
      <c r="G14" s="99">
        <v>6</v>
      </c>
    </row>
    <row r="15" spans="2:7" ht="12.75">
      <c r="B15" s="99">
        <v>1</v>
      </c>
      <c r="C15" s="18"/>
      <c r="D15" s="18"/>
      <c r="E15" s="18"/>
      <c r="F15" s="18"/>
      <c r="G15" s="18"/>
    </row>
    <row r="16" spans="2:7" ht="12.75">
      <c r="B16" s="99">
        <v>2</v>
      </c>
      <c r="C16" s="18"/>
      <c r="D16" s="18"/>
      <c r="E16" s="18"/>
      <c r="F16" s="18"/>
      <c r="G16" s="18"/>
    </row>
    <row r="17" spans="2:7" ht="12.75">
      <c r="B17" s="99">
        <v>3</v>
      </c>
      <c r="C17" s="18"/>
      <c r="D17" s="18"/>
      <c r="E17" s="18"/>
      <c r="F17" s="18"/>
      <c r="G17" s="18"/>
    </row>
    <row r="18" spans="2:7" ht="12.75">
      <c r="B18" s="18"/>
      <c r="C18" s="18" t="s">
        <v>64</v>
      </c>
      <c r="D18" s="18"/>
      <c r="E18" s="18"/>
      <c r="F18" s="18"/>
      <c r="G18" s="18"/>
    </row>
    <row r="19" spans="2:7" ht="12.75">
      <c r="B19" s="40"/>
      <c r="C19" s="40"/>
      <c r="D19" s="40"/>
      <c r="E19" s="40"/>
      <c r="F19" s="40"/>
      <c r="G19" s="40"/>
    </row>
    <row r="20" spans="2:7" ht="12.75">
      <c r="B20" s="74" t="s">
        <v>65</v>
      </c>
      <c r="C20" s="73"/>
      <c r="E20" s="299" t="s">
        <v>66</v>
      </c>
      <c r="F20" s="299"/>
      <c r="G20" s="299"/>
    </row>
    <row r="21" spans="2:7" ht="12.75">
      <c r="B21" s="300" t="s">
        <v>67</v>
      </c>
      <c r="C21" s="301"/>
      <c r="D21" s="301"/>
      <c r="E21" s="301"/>
      <c r="F21" s="301"/>
      <c r="G21" s="302"/>
    </row>
    <row r="22" spans="2:7" ht="22.5">
      <c r="B22" s="10" t="s">
        <v>58</v>
      </c>
      <c r="C22" s="10" t="s">
        <v>59</v>
      </c>
      <c r="D22" s="305" t="s">
        <v>68</v>
      </c>
      <c r="E22" s="306"/>
      <c r="F22" s="10" t="s">
        <v>69</v>
      </c>
      <c r="G22" s="10" t="s">
        <v>70</v>
      </c>
    </row>
    <row r="23" spans="2:7" ht="12.75">
      <c r="B23" s="99">
        <v>1</v>
      </c>
      <c r="C23" s="99">
        <v>2</v>
      </c>
      <c r="D23" s="303">
        <v>3</v>
      </c>
      <c r="E23" s="304"/>
      <c r="F23" s="99">
        <v>4</v>
      </c>
      <c r="G23" s="99">
        <v>5</v>
      </c>
    </row>
    <row r="24" spans="2:7" ht="12.75">
      <c r="B24" s="99">
        <v>1</v>
      </c>
      <c r="C24" s="18"/>
      <c r="D24" s="303"/>
      <c r="E24" s="304"/>
      <c r="F24" s="18"/>
      <c r="G24" s="18"/>
    </row>
    <row r="25" spans="2:7" ht="12.75">
      <c r="B25" s="99">
        <v>2</v>
      </c>
      <c r="C25" s="18"/>
      <c r="D25" s="303"/>
      <c r="E25" s="304"/>
      <c r="F25" s="18"/>
      <c r="G25" s="18"/>
    </row>
    <row r="26" spans="2:7" ht="12.75">
      <c r="B26" s="99">
        <v>3</v>
      </c>
      <c r="C26" s="18"/>
      <c r="D26" s="303"/>
      <c r="E26" s="304"/>
      <c r="F26" s="18"/>
      <c r="G26" s="18"/>
    </row>
    <row r="27" spans="2:7" ht="12.75">
      <c r="B27" s="99">
        <v>4</v>
      </c>
      <c r="C27" s="18" t="s">
        <v>71</v>
      </c>
      <c r="D27" s="303"/>
      <c r="E27" s="304"/>
      <c r="F27" s="18"/>
      <c r="G27" s="18"/>
    </row>
    <row r="28" spans="2:7" ht="12.75">
      <c r="B28" s="300" t="s">
        <v>72</v>
      </c>
      <c r="C28" s="301"/>
      <c r="D28" s="301"/>
      <c r="E28" s="301"/>
      <c r="F28" s="301"/>
      <c r="G28" s="302"/>
    </row>
    <row r="29" spans="2:7" ht="22.5">
      <c r="B29" s="10" t="s">
        <v>58</v>
      </c>
      <c r="C29" s="10" t="s">
        <v>59</v>
      </c>
      <c r="D29" s="305" t="s">
        <v>73</v>
      </c>
      <c r="E29" s="306"/>
      <c r="F29" s="10" t="s">
        <v>74</v>
      </c>
      <c r="G29" s="10" t="s">
        <v>75</v>
      </c>
    </row>
    <row r="30" spans="2:7" ht="12.75">
      <c r="B30" s="99">
        <v>1</v>
      </c>
      <c r="C30" s="99">
        <v>2</v>
      </c>
      <c r="D30" s="303">
        <v>3</v>
      </c>
      <c r="E30" s="304"/>
      <c r="F30" s="99">
        <v>4</v>
      </c>
      <c r="G30" s="99">
        <v>5</v>
      </c>
    </row>
    <row r="31" spans="2:7" ht="12.75">
      <c r="B31" s="99">
        <v>1</v>
      </c>
      <c r="C31" s="18"/>
      <c r="D31" s="303"/>
      <c r="E31" s="304"/>
      <c r="F31" s="18"/>
      <c r="G31" s="18"/>
    </row>
    <row r="32" spans="2:7" ht="12.75">
      <c r="B32" s="99">
        <v>2</v>
      </c>
      <c r="C32" s="18"/>
      <c r="D32" s="303"/>
      <c r="E32" s="304"/>
      <c r="F32" s="18"/>
      <c r="G32" s="18"/>
    </row>
    <row r="33" spans="2:7" ht="12.75">
      <c r="B33" s="99">
        <v>3</v>
      </c>
      <c r="C33" s="18"/>
      <c r="D33" s="303"/>
      <c r="E33" s="304"/>
      <c r="F33" s="18"/>
      <c r="G33" s="18"/>
    </row>
    <row r="34" spans="2:7" ht="12.75">
      <c r="B34" s="99">
        <v>4</v>
      </c>
      <c r="C34" s="18" t="s">
        <v>76</v>
      </c>
      <c r="D34" s="303"/>
      <c r="E34" s="304"/>
      <c r="F34" s="18"/>
      <c r="G34" s="18"/>
    </row>
    <row r="35" spans="2:7" ht="12.75">
      <c r="B35" s="300" t="s">
        <v>77</v>
      </c>
      <c r="C35" s="302"/>
      <c r="D35" s="307"/>
      <c r="E35" s="308"/>
      <c r="F35" s="2"/>
      <c r="G35" s="2"/>
    </row>
    <row r="37" spans="2:7" ht="12.75">
      <c r="B37" s="74" t="s">
        <v>78</v>
      </c>
      <c r="E37" s="299" t="s">
        <v>498</v>
      </c>
      <c r="F37" s="299"/>
      <c r="G37" s="299"/>
    </row>
    <row r="38" spans="2:8" ht="12.75">
      <c r="B38" s="309" t="s">
        <v>79</v>
      </c>
      <c r="C38" s="310"/>
      <c r="D38" s="311"/>
      <c r="E38" s="312" t="s">
        <v>80</v>
      </c>
      <c r="F38" s="312"/>
      <c r="G38" s="312" t="s">
        <v>81</v>
      </c>
      <c r="H38" s="312"/>
    </row>
    <row r="39" spans="2:8" ht="17.25" customHeight="1">
      <c r="B39" s="313" t="s">
        <v>82</v>
      </c>
      <c r="C39" s="288"/>
      <c r="D39" s="289"/>
      <c r="E39" s="314">
        <v>104536</v>
      </c>
      <c r="F39" s="315"/>
      <c r="G39" s="313" t="s">
        <v>83</v>
      </c>
      <c r="H39" s="289"/>
    </row>
    <row r="40" spans="2:8" ht="20.25" customHeight="1">
      <c r="B40" s="316" t="s">
        <v>84</v>
      </c>
      <c r="C40" s="317"/>
      <c r="D40" s="318"/>
      <c r="E40" s="319">
        <v>5210</v>
      </c>
      <c r="F40" s="319"/>
      <c r="G40" s="316" t="s">
        <v>488</v>
      </c>
      <c r="H40" s="318"/>
    </row>
    <row r="41" spans="2:8" ht="17.25" customHeight="1">
      <c r="B41" s="316" t="s">
        <v>85</v>
      </c>
      <c r="C41" s="317"/>
      <c r="D41" s="318"/>
      <c r="E41" s="320">
        <v>0</v>
      </c>
      <c r="F41" s="321"/>
      <c r="G41" s="316" t="s">
        <v>86</v>
      </c>
      <c r="H41" s="318"/>
    </row>
    <row r="42" spans="2:8" ht="12.75">
      <c r="B42" s="316" t="s">
        <v>87</v>
      </c>
      <c r="C42" s="317"/>
      <c r="D42" s="318"/>
      <c r="E42" s="319">
        <v>0</v>
      </c>
      <c r="F42" s="319"/>
      <c r="G42" s="316" t="s">
        <v>88</v>
      </c>
      <c r="H42" s="318"/>
    </row>
    <row r="43" spans="2:8" ht="12.75">
      <c r="B43" s="316" t="s">
        <v>89</v>
      </c>
      <c r="C43" s="317"/>
      <c r="D43" s="318"/>
      <c r="E43" s="320">
        <v>0</v>
      </c>
      <c r="F43" s="321"/>
      <c r="G43" s="316" t="s">
        <v>90</v>
      </c>
      <c r="H43" s="318"/>
    </row>
    <row r="44" spans="2:8" ht="12.75">
      <c r="B44" s="100" t="s">
        <v>91</v>
      </c>
      <c r="C44" s="101"/>
      <c r="D44" s="102"/>
      <c r="E44" s="320">
        <v>0</v>
      </c>
      <c r="F44" s="321"/>
      <c r="G44" s="316" t="s">
        <v>92</v>
      </c>
      <c r="H44" s="318"/>
    </row>
    <row r="45" spans="2:8" ht="12.75">
      <c r="B45" s="316" t="s">
        <v>93</v>
      </c>
      <c r="C45" s="317"/>
      <c r="D45" s="318"/>
      <c r="E45" s="319">
        <f>E40+E41+E42+E44+E39</f>
        <v>109746</v>
      </c>
      <c r="F45" s="319"/>
      <c r="G45" s="327"/>
      <c r="H45" s="327"/>
    </row>
    <row r="46" spans="2:8" ht="12.75">
      <c r="B46" s="307"/>
      <c r="C46" s="322"/>
      <c r="D46" s="308"/>
      <c r="E46" s="323"/>
      <c r="F46" s="323"/>
      <c r="G46" s="324"/>
      <c r="H46" s="325"/>
    </row>
    <row r="47" spans="7:8" ht="12.75">
      <c r="G47" s="60" t="s">
        <v>94</v>
      </c>
      <c r="H47" s="60"/>
    </row>
    <row r="48" spans="6:8" ht="12.75">
      <c r="F48" s="9"/>
      <c r="G48" s="60" t="s">
        <v>95</v>
      </c>
      <c r="H48" s="60"/>
    </row>
    <row r="49" spans="2:8" ht="12.75">
      <c r="B49" s="9" t="s">
        <v>306</v>
      </c>
      <c r="D49" s="326" t="s">
        <v>96</v>
      </c>
      <c r="E49" s="326"/>
      <c r="F49" s="103"/>
      <c r="G49" s="104"/>
      <c r="H49" s="104"/>
    </row>
    <row r="50" spans="2:8" ht="12.75">
      <c r="B50" s="9" t="s">
        <v>493</v>
      </c>
      <c r="C50" s="9"/>
      <c r="D50" s="105"/>
      <c r="E50" s="105"/>
      <c r="F50" s="105"/>
      <c r="G50" s="105"/>
      <c r="H50" s="105"/>
    </row>
    <row r="51" spans="3:4" ht="12.75">
      <c r="C51" s="9"/>
      <c r="D51" s="106" t="s">
        <v>97</v>
      </c>
    </row>
    <row r="52" spans="2:3" ht="12.75">
      <c r="B52" s="9"/>
      <c r="C52" s="9"/>
    </row>
  </sheetData>
  <sheetProtection/>
  <mergeCells count="47">
    <mergeCell ref="B46:D46"/>
    <mergeCell ref="E46:F46"/>
    <mergeCell ref="G46:H46"/>
    <mergeCell ref="D49:E49"/>
    <mergeCell ref="E44:F44"/>
    <mergeCell ref="G44:H44"/>
    <mergeCell ref="B45:D45"/>
    <mergeCell ref="E45:F45"/>
    <mergeCell ref="G45:H45"/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D34:E34"/>
    <mergeCell ref="B35:C35"/>
    <mergeCell ref="D35:E35"/>
    <mergeCell ref="E37:G37"/>
    <mergeCell ref="D30:E30"/>
    <mergeCell ref="D31:E31"/>
    <mergeCell ref="D32:E32"/>
    <mergeCell ref="D33:E33"/>
    <mergeCell ref="B28:G28"/>
    <mergeCell ref="D29:E29"/>
    <mergeCell ref="D22:E22"/>
    <mergeCell ref="D23:E23"/>
    <mergeCell ref="D24:E24"/>
    <mergeCell ref="D25:E25"/>
    <mergeCell ref="B9:G9"/>
    <mergeCell ref="B10:G10"/>
    <mergeCell ref="E20:G20"/>
    <mergeCell ref="B21:G21"/>
    <mergeCell ref="D26:E26"/>
    <mergeCell ref="D27:E27"/>
  </mergeCells>
  <printOptions/>
  <pageMargins left="0.15748031496062992" right="0.15748031496062992" top="0.5905511811023623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37">
      <selection activeCell="A64" sqref="A64:Q65"/>
    </sheetView>
  </sheetViews>
  <sheetFormatPr defaultColWidth="9.140625" defaultRowHeight="12.75"/>
  <cols>
    <col min="1" max="1" width="34.140625" style="214" customWidth="1"/>
    <col min="2" max="2" width="4.140625" style="214" customWidth="1"/>
    <col min="3" max="3" width="9.140625" style="214" customWidth="1"/>
    <col min="4" max="4" width="4.00390625" style="214" customWidth="1"/>
    <col min="5" max="5" width="9.140625" style="214" customWidth="1"/>
    <col min="6" max="6" width="4.140625" style="214" customWidth="1"/>
    <col min="7" max="7" width="10.421875" style="214" customWidth="1"/>
    <col min="8" max="8" width="4.140625" style="214" customWidth="1"/>
    <col min="9" max="9" width="10.57421875" style="214" customWidth="1"/>
    <col min="10" max="10" width="4.421875" style="214" customWidth="1"/>
    <col min="11" max="11" width="9.140625" style="214" customWidth="1"/>
    <col min="12" max="12" width="4.140625" style="214" customWidth="1"/>
    <col min="13" max="13" width="10.57421875" style="214" customWidth="1"/>
    <col min="14" max="14" width="3.421875" style="214" customWidth="1"/>
    <col min="15" max="15" width="9.140625" style="214" customWidth="1"/>
    <col min="16" max="16" width="3.28125" style="214" customWidth="1"/>
    <col min="17" max="16384" width="9.140625" style="214" customWidth="1"/>
  </cols>
  <sheetData>
    <row r="1" spans="1:17" ht="12.75">
      <c r="A1" s="213" t="s">
        <v>629</v>
      </c>
      <c r="B1" s="213"/>
      <c r="E1" s="127"/>
      <c r="F1" s="127"/>
      <c r="G1" s="127"/>
      <c r="H1" s="128"/>
      <c r="I1" s="128"/>
      <c r="J1" s="128"/>
      <c r="K1" s="128"/>
      <c r="L1" s="128"/>
      <c r="M1" s="128"/>
      <c r="N1" s="128"/>
      <c r="O1" s="128"/>
      <c r="P1" s="128"/>
      <c r="Q1" s="127"/>
    </row>
    <row r="2" spans="1:17" ht="12.75">
      <c r="A2" s="213" t="s">
        <v>502</v>
      </c>
      <c r="B2" s="213"/>
      <c r="E2" s="127"/>
      <c r="F2" s="127"/>
      <c r="G2" s="127"/>
      <c r="H2" s="128"/>
      <c r="I2" s="128"/>
      <c r="J2" s="128"/>
      <c r="K2" s="128"/>
      <c r="L2" s="128"/>
      <c r="M2" s="128"/>
      <c r="N2" s="128"/>
      <c r="O2" s="128"/>
      <c r="P2" s="128"/>
      <c r="Q2" s="127"/>
    </row>
    <row r="3" spans="1:17" ht="12.75">
      <c r="A3" s="213" t="s">
        <v>228</v>
      </c>
      <c r="B3" s="213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7"/>
    </row>
    <row r="4" spans="1:17" ht="12.75">
      <c r="A4" s="213" t="s">
        <v>230</v>
      </c>
      <c r="B4" s="213"/>
      <c r="E4" s="127"/>
      <c r="F4" s="127"/>
      <c r="G4" s="127"/>
      <c r="H4" s="128"/>
      <c r="I4" s="128"/>
      <c r="J4" s="128"/>
      <c r="K4" s="128"/>
      <c r="L4" s="128"/>
      <c r="M4" s="128"/>
      <c r="N4" s="128"/>
      <c r="O4" s="128"/>
      <c r="P4" s="128"/>
      <c r="Q4" s="127"/>
    </row>
    <row r="5" spans="1:17" ht="12.75">
      <c r="A5" s="127"/>
      <c r="B5" s="127"/>
      <c r="C5" s="127"/>
      <c r="D5" s="127"/>
      <c r="E5" s="130"/>
      <c r="F5" s="127"/>
      <c r="G5" s="131"/>
      <c r="H5" s="127"/>
      <c r="I5" s="127"/>
      <c r="J5" s="127"/>
      <c r="K5" s="131"/>
      <c r="L5" s="127"/>
      <c r="M5" s="132"/>
      <c r="N5" s="133"/>
      <c r="O5" s="134"/>
      <c r="P5" s="135"/>
      <c r="Q5" s="134"/>
    </row>
    <row r="6" spans="1:17" ht="12.75">
      <c r="A6" s="331" t="s">
        <v>628</v>
      </c>
      <c r="B6" s="331"/>
      <c r="C6" s="331"/>
      <c r="D6" s="331"/>
      <c r="E6" s="331"/>
      <c r="F6" s="331"/>
      <c r="G6" s="331"/>
      <c r="H6" s="127"/>
      <c r="I6" s="127"/>
      <c r="J6" s="127"/>
      <c r="K6" s="131"/>
      <c r="L6" s="127"/>
      <c r="M6" s="138"/>
      <c r="N6" s="133"/>
      <c r="O6" s="134"/>
      <c r="P6" s="135"/>
      <c r="Q6" s="134"/>
    </row>
    <row r="7" spans="1:17" ht="12.75">
      <c r="A7" s="127"/>
      <c r="B7" s="127"/>
      <c r="C7" s="127"/>
      <c r="D7" s="127"/>
      <c r="E7" s="130"/>
      <c r="F7" s="127"/>
      <c r="G7" s="131"/>
      <c r="H7" s="127"/>
      <c r="I7" s="127"/>
      <c r="J7" s="127"/>
      <c r="K7" s="131"/>
      <c r="L7" s="127"/>
      <c r="M7" s="138"/>
      <c r="N7" s="133"/>
      <c r="O7" s="134"/>
      <c r="P7" s="135"/>
      <c r="Q7" s="134"/>
    </row>
    <row r="8" spans="1:17" ht="12.75">
      <c r="A8" s="332" t="s">
        <v>503</v>
      </c>
      <c r="B8" s="332"/>
      <c r="C8" s="332"/>
      <c r="D8" s="328" t="s">
        <v>237</v>
      </c>
      <c r="E8" s="333" t="s">
        <v>60</v>
      </c>
      <c r="F8" s="328" t="s">
        <v>237</v>
      </c>
      <c r="G8" s="329" t="s">
        <v>504</v>
      </c>
      <c r="H8" s="328" t="s">
        <v>237</v>
      </c>
      <c r="I8" s="335" t="s">
        <v>505</v>
      </c>
      <c r="J8" s="328" t="s">
        <v>237</v>
      </c>
      <c r="K8" s="329" t="s">
        <v>506</v>
      </c>
      <c r="L8" s="328" t="s">
        <v>237</v>
      </c>
      <c r="M8" s="330" t="s">
        <v>8</v>
      </c>
      <c r="N8" s="328" t="s">
        <v>237</v>
      </c>
      <c r="O8" s="337" t="s">
        <v>507</v>
      </c>
      <c r="P8" s="328" t="s">
        <v>237</v>
      </c>
      <c r="Q8" s="337" t="s">
        <v>9</v>
      </c>
    </row>
    <row r="9" spans="1:17" ht="12.75">
      <c r="A9" s="334" t="s">
        <v>508</v>
      </c>
      <c r="B9" s="334" t="s">
        <v>509</v>
      </c>
      <c r="C9" s="335" t="s">
        <v>510</v>
      </c>
      <c r="D9" s="328"/>
      <c r="E9" s="333"/>
      <c r="F9" s="328"/>
      <c r="G9" s="329"/>
      <c r="H9" s="328"/>
      <c r="I9" s="335"/>
      <c r="J9" s="328"/>
      <c r="K9" s="329"/>
      <c r="L9" s="328"/>
      <c r="M9" s="330"/>
      <c r="N9" s="328"/>
      <c r="O9" s="337"/>
      <c r="P9" s="328"/>
      <c r="Q9" s="337"/>
    </row>
    <row r="10" spans="1:17" ht="12.75">
      <c r="A10" s="334"/>
      <c r="B10" s="334"/>
      <c r="C10" s="335"/>
      <c r="D10" s="328"/>
      <c r="E10" s="333"/>
      <c r="F10" s="328"/>
      <c r="G10" s="329"/>
      <c r="H10" s="328"/>
      <c r="I10" s="335"/>
      <c r="J10" s="328"/>
      <c r="K10" s="329"/>
      <c r="L10" s="328"/>
      <c r="M10" s="330"/>
      <c r="N10" s="328"/>
      <c r="O10" s="337"/>
      <c r="P10" s="328"/>
      <c r="Q10" s="337"/>
    </row>
    <row r="11" spans="1:17" ht="12.75">
      <c r="A11" s="334"/>
      <c r="B11" s="334"/>
      <c r="C11" s="335"/>
      <c r="D11" s="328"/>
      <c r="E11" s="333"/>
      <c r="F11" s="328"/>
      <c r="G11" s="329"/>
      <c r="H11" s="328"/>
      <c r="I11" s="335"/>
      <c r="J11" s="328"/>
      <c r="K11" s="329"/>
      <c r="L11" s="328"/>
      <c r="M11" s="330"/>
      <c r="N11" s="328"/>
      <c r="O11" s="337"/>
      <c r="P11" s="328"/>
      <c r="Q11" s="337"/>
    </row>
    <row r="12" spans="1:17" ht="12.75">
      <c r="A12" s="334">
        <v>1</v>
      </c>
      <c r="B12" s="334"/>
      <c r="C12" s="334"/>
      <c r="D12" s="328"/>
      <c r="E12" s="224">
        <v>2</v>
      </c>
      <c r="F12" s="328"/>
      <c r="G12" s="225">
        <v>3</v>
      </c>
      <c r="H12" s="328"/>
      <c r="I12" s="141">
        <v>4</v>
      </c>
      <c r="J12" s="328"/>
      <c r="K12" s="225">
        <v>5</v>
      </c>
      <c r="L12" s="328"/>
      <c r="M12" s="226">
        <v>6</v>
      </c>
      <c r="N12" s="328"/>
      <c r="O12" s="225">
        <v>7</v>
      </c>
      <c r="P12" s="328"/>
      <c r="Q12" s="225">
        <v>8</v>
      </c>
    </row>
    <row r="13" spans="1:17" ht="12.75">
      <c r="A13" s="140" t="s">
        <v>27</v>
      </c>
      <c r="B13" s="140"/>
      <c r="C13" s="140"/>
      <c r="D13" s="141">
        <v>601</v>
      </c>
      <c r="E13" s="227"/>
      <c r="F13" s="141">
        <v>612</v>
      </c>
      <c r="G13" s="228"/>
      <c r="H13" s="141">
        <v>623</v>
      </c>
      <c r="I13" s="189"/>
      <c r="J13" s="141">
        <v>634</v>
      </c>
      <c r="K13" s="228"/>
      <c r="L13" s="141">
        <v>645</v>
      </c>
      <c r="M13" s="229"/>
      <c r="N13" s="141">
        <v>656</v>
      </c>
      <c r="O13" s="230"/>
      <c r="P13" s="141">
        <v>667</v>
      </c>
      <c r="Q13" s="230"/>
    </row>
    <row r="14" spans="1:17" ht="12.75">
      <c r="A14" s="195" t="s">
        <v>28</v>
      </c>
      <c r="B14" s="195"/>
      <c r="C14" s="195"/>
      <c r="D14" s="145">
        <v>602</v>
      </c>
      <c r="E14" s="215"/>
      <c r="F14" s="145">
        <v>613</v>
      </c>
      <c r="G14" s="216"/>
      <c r="H14" s="145">
        <v>624</v>
      </c>
      <c r="I14" s="195"/>
      <c r="J14" s="145">
        <v>635</v>
      </c>
      <c r="K14" s="216"/>
      <c r="L14" s="145">
        <v>646</v>
      </c>
      <c r="M14" s="217"/>
      <c r="N14" s="145">
        <v>657</v>
      </c>
      <c r="O14" s="218"/>
      <c r="P14" s="145">
        <v>668</v>
      </c>
      <c r="Q14" s="218"/>
    </row>
    <row r="15" spans="1:17" ht="12.75">
      <c r="A15" s="143" t="s">
        <v>511</v>
      </c>
      <c r="B15" s="231" t="s">
        <v>512</v>
      </c>
      <c r="C15" s="144" t="s">
        <v>513</v>
      </c>
      <c r="D15" s="145"/>
      <c r="E15" s="146">
        <v>28397</v>
      </c>
      <c r="F15" s="145"/>
      <c r="G15" s="146">
        <v>0.038</v>
      </c>
      <c r="H15" s="145"/>
      <c r="I15" s="147">
        <v>1079.09</v>
      </c>
      <c r="J15" s="145"/>
      <c r="K15" s="146">
        <v>0</v>
      </c>
      <c r="L15" s="145"/>
      <c r="M15" s="146">
        <v>0</v>
      </c>
      <c r="N15" s="145"/>
      <c r="O15" s="146">
        <v>2.171895</v>
      </c>
      <c r="P15" s="145"/>
      <c r="Q15" s="146">
        <v>0</v>
      </c>
    </row>
    <row r="16" spans="1:17" ht="12.75">
      <c r="A16" s="143" t="s">
        <v>514</v>
      </c>
      <c r="B16" s="231" t="s">
        <v>512</v>
      </c>
      <c r="C16" s="144" t="s">
        <v>515</v>
      </c>
      <c r="D16" s="145"/>
      <c r="E16" s="146">
        <v>218242</v>
      </c>
      <c r="F16" s="145"/>
      <c r="G16" s="146">
        <v>1</v>
      </c>
      <c r="H16" s="145"/>
      <c r="I16" s="147">
        <v>218242</v>
      </c>
      <c r="J16" s="145"/>
      <c r="K16" s="146">
        <v>0.28</v>
      </c>
      <c r="L16" s="145"/>
      <c r="M16" s="147">
        <v>61107.76</v>
      </c>
      <c r="N16" s="145"/>
      <c r="O16" s="146">
        <v>1.965406</v>
      </c>
      <c r="P16" s="145"/>
      <c r="Q16" s="146">
        <v>0.389141</v>
      </c>
    </row>
    <row r="17" spans="1:17" ht="12.75">
      <c r="A17" s="143" t="s">
        <v>516</v>
      </c>
      <c r="B17" s="231" t="s">
        <v>512</v>
      </c>
      <c r="C17" s="144" t="s">
        <v>517</v>
      </c>
      <c r="D17" s="145"/>
      <c r="E17" s="146">
        <v>220890</v>
      </c>
      <c r="F17" s="145"/>
      <c r="G17" s="146">
        <v>0.2364</v>
      </c>
      <c r="H17" s="145"/>
      <c r="I17" s="147">
        <v>52218.4</v>
      </c>
      <c r="J17" s="145"/>
      <c r="K17" s="146">
        <v>0.2118</v>
      </c>
      <c r="L17" s="145"/>
      <c r="M17" s="147">
        <v>46784.5</v>
      </c>
      <c r="N17" s="145"/>
      <c r="O17" s="146">
        <v>1.398401</v>
      </c>
      <c r="P17" s="145"/>
      <c r="Q17" s="146">
        <v>0.297929</v>
      </c>
    </row>
    <row r="18" spans="1:17" ht="13.5" customHeight="1">
      <c r="A18" s="143" t="s">
        <v>518</v>
      </c>
      <c r="B18" s="231" t="s">
        <v>512</v>
      </c>
      <c r="C18" s="144" t="s">
        <v>519</v>
      </c>
      <c r="D18" s="145"/>
      <c r="E18" s="146">
        <v>219316</v>
      </c>
      <c r="F18" s="145"/>
      <c r="G18" s="146">
        <v>0.1035</v>
      </c>
      <c r="H18" s="145"/>
      <c r="I18" s="147">
        <v>22699.21</v>
      </c>
      <c r="J18" s="145"/>
      <c r="K18" s="146">
        <v>0.075</v>
      </c>
      <c r="L18" s="145"/>
      <c r="M18" s="147">
        <v>16448.7</v>
      </c>
      <c r="N18" s="145"/>
      <c r="O18" s="146">
        <v>0.237672</v>
      </c>
      <c r="P18" s="145"/>
      <c r="Q18" s="146">
        <v>0.104747</v>
      </c>
    </row>
    <row r="19" spans="1:17" ht="14.25" customHeight="1">
      <c r="A19" s="143" t="s">
        <v>520</v>
      </c>
      <c r="B19" s="231" t="s">
        <v>512</v>
      </c>
      <c r="C19" s="144" t="s">
        <v>521</v>
      </c>
      <c r="D19" s="145"/>
      <c r="E19" s="146">
        <v>794789</v>
      </c>
      <c r="F19" s="145"/>
      <c r="G19" s="146">
        <v>0.192</v>
      </c>
      <c r="H19" s="145"/>
      <c r="I19" s="147">
        <v>152599.49</v>
      </c>
      <c r="J19" s="145"/>
      <c r="K19" s="146">
        <v>0.186</v>
      </c>
      <c r="L19" s="145"/>
      <c r="M19" s="147">
        <v>147830.75</v>
      </c>
      <c r="N19" s="145"/>
      <c r="O19" s="146">
        <v>3.964338</v>
      </c>
      <c r="P19" s="145"/>
      <c r="Q19" s="146">
        <v>0.941403</v>
      </c>
    </row>
    <row r="20" spans="1:17" ht="14.25" customHeight="1">
      <c r="A20" s="143" t="s">
        <v>522</v>
      </c>
      <c r="B20" s="231" t="s">
        <v>512</v>
      </c>
      <c r="C20" s="144" t="s">
        <v>523</v>
      </c>
      <c r="D20" s="145"/>
      <c r="E20" s="146">
        <v>260054</v>
      </c>
      <c r="F20" s="145"/>
      <c r="G20" s="146">
        <v>0.1557</v>
      </c>
      <c r="H20" s="145"/>
      <c r="I20" s="147">
        <v>40490.41</v>
      </c>
      <c r="J20" s="145"/>
      <c r="K20" s="146">
        <v>0.1602</v>
      </c>
      <c r="L20" s="145"/>
      <c r="M20" s="147">
        <v>41660.65</v>
      </c>
      <c r="N20" s="145"/>
      <c r="O20" s="146">
        <v>0.675694</v>
      </c>
      <c r="P20" s="145"/>
      <c r="Q20" s="146">
        <v>0.2653</v>
      </c>
    </row>
    <row r="21" spans="1:17" ht="13.5" customHeight="1">
      <c r="A21" s="143" t="s">
        <v>524</v>
      </c>
      <c r="B21" s="231" t="s">
        <v>512</v>
      </c>
      <c r="C21" s="144" t="s">
        <v>525</v>
      </c>
      <c r="D21" s="145"/>
      <c r="E21" s="146">
        <v>278432</v>
      </c>
      <c r="F21" s="145"/>
      <c r="G21" s="146">
        <v>0.2973</v>
      </c>
      <c r="H21" s="145"/>
      <c r="I21" s="147">
        <v>82777.83</v>
      </c>
      <c r="J21" s="145"/>
      <c r="K21" s="146">
        <v>0.3213</v>
      </c>
      <c r="L21" s="145"/>
      <c r="M21" s="147">
        <v>89460.2</v>
      </c>
      <c r="N21" s="145"/>
      <c r="O21" s="146">
        <v>0.894763</v>
      </c>
      <c r="P21" s="145"/>
      <c r="Q21" s="146">
        <v>0.569693</v>
      </c>
    </row>
    <row r="22" spans="1:17" ht="12.75">
      <c r="A22" s="143" t="s">
        <v>526</v>
      </c>
      <c r="B22" s="231" t="s">
        <v>512</v>
      </c>
      <c r="C22" s="144" t="s">
        <v>527</v>
      </c>
      <c r="D22" s="145"/>
      <c r="E22" s="146">
        <v>291589</v>
      </c>
      <c r="F22" s="145"/>
      <c r="G22" s="146">
        <v>0.1641</v>
      </c>
      <c r="H22" s="145"/>
      <c r="I22" s="147">
        <v>47849.75</v>
      </c>
      <c r="J22" s="145"/>
      <c r="K22" s="146">
        <v>0</v>
      </c>
      <c r="L22" s="145"/>
      <c r="M22" s="146">
        <v>0</v>
      </c>
      <c r="N22" s="145"/>
      <c r="O22" s="146">
        <v>1.481011</v>
      </c>
      <c r="P22" s="145"/>
      <c r="Q22" s="146">
        <v>0</v>
      </c>
    </row>
    <row r="23" spans="1:17" ht="12.75">
      <c r="A23" s="143" t="s">
        <v>528</v>
      </c>
      <c r="B23" s="231" t="s">
        <v>512</v>
      </c>
      <c r="C23" s="144" t="s">
        <v>529</v>
      </c>
      <c r="D23" s="145"/>
      <c r="E23" s="146">
        <v>19784</v>
      </c>
      <c r="F23" s="145"/>
      <c r="G23" s="146">
        <v>1.2311</v>
      </c>
      <c r="H23" s="145"/>
      <c r="I23" s="147">
        <v>24356.08</v>
      </c>
      <c r="J23" s="145"/>
      <c r="K23" s="146">
        <v>0</v>
      </c>
      <c r="L23" s="145"/>
      <c r="M23" s="146">
        <v>0</v>
      </c>
      <c r="N23" s="145"/>
      <c r="O23" s="146">
        <v>5.515903</v>
      </c>
      <c r="P23" s="145"/>
      <c r="Q23" s="146">
        <v>0</v>
      </c>
    </row>
    <row r="24" spans="1:17" ht="13.5" customHeight="1">
      <c r="A24" s="143" t="s">
        <v>530</v>
      </c>
      <c r="B24" s="231" t="s">
        <v>512</v>
      </c>
      <c r="C24" s="144" t="s">
        <v>531</v>
      </c>
      <c r="D24" s="145"/>
      <c r="E24" s="146">
        <v>7483610</v>
      </c>
      <c r="F24" s="145"/>
      <c r="G24" s="146">
        <v>0.2895</v>
      </c>
      <c r="H24" s="145"/>
      <c r="I24" s="147">
        <v>2166552.73</v>
      </c>
      <c r="J24" s="145"/>
      <c r="K24" s="146">
        <v>0.2905</v>
      </c>
      <c r="L24" s="145"/>
      <c r="M24" s="147">
        <v>2173988.71</v>
      </c>
      <c r="N24" s="145"/>
      <c r="O24" s="146">
        <v>1.693296</v>
      </c>
      <c r="P24" s="145"/>
      <c r="Q24" s="146">
        <v>13.844203</v>
      </c>
    </row>
    <row r="25" spans="1:17" ht="13.5" customHeight="1">
      <c r="A25" s="143" t="s">
        <v>532</v>
      </c>
      <c r="B25" s="231" t="s">
        <v>512</v>
      </c>
      <c r="C25" s="144" t="s">
        <v>533</v>
      </c>
      <c r="D25" s="145"/>
      <c r="E25" s="146">
        <v>1716995</v>
      </c>
      <c r="F25" s="145"/>
      <c r="G25" s="146">
        <v>0.3313</v>
      </c>
      <c r="H25" s="145"/>
      <c r="I25" s="147">
        <v>568839.18</v>
      </c>
      <c r="J25" s="145"/>
      <c r="K25" s="146">
        <v>0.2816</v>
      </c>
      <c r="L25" s="145"/>
      <c r="M25" s="147">
        <v>483505.79</v>
      </c>
      <c r="N25" s="145"/>
      <c r="O25" s="146">
        <v>1.677499</v>
      </c>
      <c r="P25" s="145"/>
      <c r="Q25" s="146">
        <v>3.079019</v>
      </c>
    </row>
    <row r="26" spans="1:17" ht="13.5" customHeight="1">
      <c r="A26" s="143" t="s">
        <v>534</v>
      </c>
      <c r="B26" s="231" t="s">
        <v>512</v>
      </c>
      <c r="C26" s="144" t="s">
        <v>535</v>
      </c>
      <c r="D26" s="145"/>
      <c r="E26" s="146">
        <v>6789245</v>
      </c>
      <c r="F26" s="145"/>
      <c r="G26" s="146">
        <v>0.2939</v>
      </c>
      <c r="H26" s="145"/>
      <c r="I26" s="147">
        <v>1995078.4</v>
      </c>
      <c r="J26" s="145"/>
      <c r="K26" s="146">
        <v>0.3581</v>
      </c>
      <c r="L26" s="145"/>
      <c r="M26" s="147">
        <v>2431228.63</v>
      </c>
      <c r="N26" s="145"/>
      <c r="O26" s="146">
        <v>1.197062</v>
      </c>
      <c r="P26" s="145"/>
      <c r="Q26" s="146">
        <v>15.482335</v>
      </c>
    </row>
    <row r="27" spans="1:17" ht="12.75">
      <c r="A27" s="143" t="s">
        <v>536</v>
      </c>
      <c r="B27" s="231" t="s">
        <v>512</v>
      </c>
      <c r="C27" s="144" t="s">
        <v>537</v>
      </c>
      <c r="D27" s="145"/>
      <c r="E27" s="146">
        <v>1819124</v>
      </c>
      <c r="F27" s="145"/>
      <c r="G27" s="146">
        <v>0.494</v>
      </c>
      <c r="H27" s="145"/>
      <c r="I27" s="147">
        <v>898647.26</v>
      </c>
      <c r="J27" s="145"/>
      <c r="K27" s="146">
        <v>0.1</v>
      </c>
      <c r="L27" s="145"/>
      <c r="M27" s="147">
        <v>181912.4</v>
      </c>
      <c r="N27" s="145"/>
      <c r="O27" s="146">
        <v>1.678258</v>
      </c>
      <c r="P27" s="145"/>
      <c r="Q27" s="146">
        <v>1.158438</v>
      </c>
    </row>
    <row r="28" spans="1:17" ht="12.75">
      <c r="A28" s="143" t="s">
        <v>538</v>
      </c>
      <c r="B28" s="231" t="s">
        <v>512</v>
      </c>
      <c r="C28" s="144" t="s">
        <v>539</v>
      </c>
      <c r="D28" s="145"/>
      <c r="E28" s="146">
        <v>457921</v>
      </c>
      <c r="F28" s="145"/>
      <c r="G28" s="146">
        <v>0.3384</v>
      </c>
      <c r="H28" s="145"/>
      <c r="I28" s="147">
        <v>154960.47</v>
      </c>
      <c r="J28" s="145"/>
      <c r="K28" s="146">
        <v>0.05</v>
      </c>
      <c r="L28" s="145"/>
      <c r="M28" s="147">
        <v>22896.05</v>
      </c>
      <c r="N28" s="145"/>
      <c r="O28" s="146">
        <v>9.097557</v>
      </c>
      <c r="P28" s="145"/>
      <c r="Q28" s="146">
        <v>0.145805</v>
      </c>
    </row>
    <row r="29" spans="1:17" ht="12.75">
      <c r="A29" s="143" t="s">
        <v>540</v>
      </c>
      <c r="B29" s="231" t="s">
        <v>512</v>
      </c>
      <c r="C29" s="144" t="s">
        <v>541</v>
      </c>
      <c r="D29" s="145"/>
      <c r="E29" s="146">
        <v>29195</v>
      </c>
      <c r="F29" s="145"/>
      <c r="G29" s="146">
        <v>0.4052</v>
      </c>
      <c r="H29" s="145"/>
      <c r="I29" s="147">
        <v>11829.81</v>
      </c>
      <c r="J29" s="145"/>
      <c r="K29" s="146">
        <v>0.26</v>
      </c>
      <c r="L29" s="145"/>
      <c r="M29" s="147">
        <v>7590.7</v>
      </c>
      <c r="N29" s="145"/>
      <c r="O29" s="146">
        <v>9.097623</v>
      </c>
      <c r="P29" s="145"/>
      <c r="Q29" s="146">
        <v>0.048338</v>
      </c>
    </row>
    <row r="30" spans="1:17" ht="12.75" customHeight="1">
      <c r="A30" s="143" t="s">
        <v>542</v>
      </c>
      <c r="B30" s="231" t="s">
        <v>512</v>
      </c>
      <c r="C30" s="144" t="s">
        <v>543</v>
      </c>
      <c r="D30" s="145"/>
      <c r="E30" s="146">
        <v>3208019</v>
      </c>
      <c r="F30" s="145"/>
      <c r="G30" s="146">
        <v>0.0546</v>
      </c>
      <c r="H30" s="145"/>
      <c r="I30" s="147">
        <v>175068.31</v>
      </c>
      <c r="J30" s="145"/>
      <c r="K30" s="146">
        <v>0.0468</v>
      </c>
      <c r="L30" s="145"/>
      <c r="M30" s="147">
        <v>150135.29</v>
      </c>
      <c r="N30" s="145"/>
      <c r="O30" s="146">
        <v>9.097554</v>
      </c>
      <c r="P30" s="145"/>
      <c r="Q30" s="146">
        <v>0.956078</v>
      </c>
    </row>
    <row r="31" spans="1:17" ht="12.75">
      <c r="A31" s="143" t="s">
        <v>544</v>
      </c>
      <c r="B31" s="231" t="s">
        <v>512</v>
      </c>
      <c r="C31" s="144" t="s">
        <v>545</v>
      </c>
      <c r="D31" s="145"/>
      <c r="E31" s="146">
        <v>157426</v>
      </c>
      <c r="F31" s="145"/>
      <c r="G31" s="146">
        <v>0.1</v>
      </c>
      <c r="H31" s="145"/>
      <c r="I31" s="147">
        <v>15742.6</v>
      </c>
      <c r="J31" s="145"/>
      <c r="K31" s="146">
        <v>0.0191</v>
      </c>
      <c r="L31" s="145"/>
      <c r="M31" s="147">
        <v>3006.84</v>
      </c>
      <c r="N31" s="145"/>
      <c r="O31" s="146">
        <v>4.814801</v>
      </c>
      <c r="P31" s="145"/>
      <c r="Q31" s="146">
        <v>0.019148</v>
      </c>
    </row>
    <row r="32" spans="1:17" ht="12.75">
      <c r="A32" s="143" t="s">
        <v>546</v>
      </c>
      <c r="B32" s="231" t="s">
        <v>512</v>
      </c>
      <c r="C32" s="144" t="s">
        <v>547</v>
      </c>
      <c r="D32" s="145"/>
      <c r="E32" s="146">
        <v>187870</v>
      </c>
      <c r="F32" s="145"/>
      <c r="G32" s="146">
        <v>0.04</v>
      </c>
      <c r="H32" s="145"/>
      <c r="I32" s="147">
        <v>7514.8</v>
      </c>
      <c r="J32" s="145"/>
      <c r="K32" s="146">
        <v>0.04</v>
      </c>
      <c r="L32" s="145"/>
      <c r="M32" s="147">
        <v>7514.8</v>
      </c>
      <c r="N32" s="145"/>
      <c r="O32" s="146">
        <v>9.097565</v>
      </c>
      <c r="P32" s="145"/>
      <c r="Q32" s="146">
        <v>0.047855</v>
      </c>
    </row>
    <row r="33" spans="1:17" ht="12.75">
      <c r="A33" s="143" t="s">
        <v>548</v>
      </c>
      <c r="B33" s="231" t="s">
        <v>512</v>
      </c>
      <c r="C33" s="144" t="s">
        <v>549</v>
      </c>
      <c r="D33" s="145"/>
      <c r="E33" s="146">
        <v>43520</v>
      </c>
      <c r="F33" s="145"/>
      <c r="G33" s="146">
        <v>0.04</v>
      </c>
      <c r="H33" s="145"/>
      <c r="I33" s="147">
        <v>1740.8</v>
      </c>
      <c r="J33" s="145"/>
      <c r="K33" s="146">
        <v>0.1289</v>
      </c>
      <c r="L33" s="145"/>
      <c r="M33" s="147">
        <v>5609.73</v>
      </c>
      <c r="N33" s="145"/>
      <c r="O33" s="146">
        <v>9.097808</v>
      </c>
      <c r="P33" s="145"/>
      <c r="Q33" s="146">
        <v>0.035723</v>
      </c>
    </row>
    <row r="34" spans="1:17" ht="12.75">
      <c r="A34" s="143" t="s">
        <v>550</v>
      </c>
      <c r="B34" s="231" t="s">
        <v>512</v>
      </c>
      <c r="C34" s="144" t="s">
        <v>551</v>
      </c>
      <c r="D34" s="145"/>
      <c r="E34" s="146">
        <v>11842</v>
      </c>
      <c r="F34" s="145"/>
      <c r="G34" s="146">
        <v>0.1976</v>
      </c>
      <c r="H34" s="145"/>
      <c r="I34" s="147">
        <v>2339.98</v>
      </c>
      <c r="J34" s="145"/>
      <c r="K34" s="146">
        <v>0.3053</v>
      </c>
      <c r="L34" s="145"/>
      <c r="M34" s="147">
        <v>3615.36</v>
      </c>
      <c r="N34" s="145"/>
      <c r="O34" s="146">
        <v>4.011586</v>
      </c>
      <c r="P34" s="145"/>
      <c r="Q34" s="146">
        <v>0.023023</v>
      </c>
    </row>
    <row r="35" spans="1:17" ht="12.75">
      <c r="A35" s="143" t="s">
        <v>552</v>
      </c>
      <c r="B35" s="231" t="s">
        <v>512</v>
      </c>
      <c r="C35" s="144" t="s">
        <v>553</v>
      </c>
      <c r="D35" s="145"/>
      <c r="E35" s="146">
        <v>6578</v>
      </c>
      <c r="F35" s="145"/>
      <c r="G35" s="146">
        <v>0.6509</v>
      </c>
      <c r="H35" s="145"/>
      <c r="I35" s="147">
        <v>4281.62</v>
      </c>
      <c r="J35" s="145"/>
      <c r="K35" s="146">
        <v>0.9024</v>
      </c>
      <c r="L35" s="145"/>
      <c r="M35" s="147">
        <v>5935.99</v>
      </c>
      <c r="N35" s="145"/>
      <c r="O35" s="146">
        <v>0.004297</v>
      </c>
      <c r="P35" s="145"/>
      <c r="Q35" s="146">
        <v>0.037801</v>
      </c>
    </row>
    <row r="36" spans="1:17" ht="12.75">
      <c r="A36" s="143" t="s">
        <v>554</v>
      </c>
      <c r="B36" s="231" t="s">
        <v>512</v>
      </c>
      <c r="C36" s="144" t="s">
        <v>555</v>
      </c>
      <c r="D36" s="145"/>
      <c r="E36" s="146">
        <v>373307</v>
      </c>
      <c r="F36" s="145"/>
      <c r="G36" s="146">
        <v>0.7</v>
      </c>
      <c r="H36" s="145"/>
      <c r="I36" s="147">
        <v>261314.9</v>
      </c>
      <c r="J36" s="145"/>
      <c r="K36" s="146">
        <v>0.9356</v>
      </c>
      <c r="L36" s="145"/>
      <c r="M36" s="147">
        <v>349266.03</v>
      </c>
      <c r="N36" s="145"/>
      <c r="O36" s="146">
        <v>0.735183</v>
      </c>
      <c r="P36" s="145"/>
      <c r="Q36" s="146">
        <v>2.224165</v>
      </c>
    </row>
    <row r="37" spans="1:17" ht="12.75">
      <c r="A37" s="143" t="s">
        <v>556</v>
      </c>
      <c r="B37" s="231" t="s">
        <v>512</v>
      </c>
      <c r="C37" s="144" t="s">
        <v>557</v>
      </c>
      <c r="D37" s="145"/>
      <c r="E37" s="146">
        <v>20364</v>
      </c>
      <c r="F37" s="145"/>
      <c r="G37" s="146">
        <v>0.5317</v>
      </c>
      <c r="H37" s="145"/>
      <c r="I37" s="147">
        <v>10827.54</v>
      </c>
      <c r="J37" s="145"/>
      <c r="K37" s="146">
        <v>0</v>
      </c>
      <c r="L37" s="145"/>
      <c r="M37" s="146">
        <v>0</v>
      </c>
      <c r="N37" s="145"/>
      <c r="O37" s="146">
        <v>0.185713</v>
      </c>
      <c r="P37" s="145"/>
      <c r="Q37" s="146">
        <v>0</v>
      </c>
    </row>
    <row r="38" spans="1:17" ht="12.75">
      <c r="A38" s="143" t="s">
        <v>558</v>
      </c>
      <c r="B38" s="231" t="s">
        <v>512</v>
      </c>
      <c r="C38" s="144" t="s">
        <v>559</v>
      </c>
      <c r="D38" s="145"/>
      <c r="E38" s="146">
        <v>58</v>
      </c>
      <c r="F38" s="145"/>
      <c r="G38" s="146">
        <v>922.51</v>
      </c>
      <c r="H38" s="145"/>
      <c r="I38" s="147">
        <v>53505.58</v>
      </c>
      <c r="J38" s="145"/>
      <c r="K38" s="147">
        <v>1843.4359</v>
      </c>
      <c r="L38" s="145"/>
      <c r="M38" s="147">
        <v>106919.28</v>
      </c>
      <c r="N38" s="145"/>
      <c r="O38" s="146">
        <v>0.041832</v>
      </c>
      <c r="P38" s="145"/>
      <c r="Q38" s="146">
        <v>0.680874</v>
      </c>
    </row>
    <row r="39" spans="1:17" ht="12.75">
      <c r="A39" s="143" t="s">
        <v>560</v>
      </c>
      <c r="B39" s="231" t="s">
        <v>512</v>
      </c>
      <c r="C39" s="144" t="s">
        <v>561</v>
      </c>
      <c r="D39" s="145"/>
      <c r="E39" s="146">
        <v>52422</v>
      </c>
      <c r="F39" s="145"/>
      <c r="G39" s="146">
        <v>4.367</v>
      </c>
      <c r="H39" s="145"/>
      <c r="I39" s="147">
        <v>228926.87</v>
      </c>
      <c r="J39" s="145"/>
      <c r="K39" s="146">
        <v>0</v>
      </c>
      <c r="L39" s="145"/>
      <c r="M39" s="146">
        <v>0</v>
      </c>
      <c r="N39" s="145"/>
      <c r="O39" s="146">
        <v>1.463116</v>
      </c>
      <c r="P39" s="145"/>
      <c r="Q39" s="146">
        <v>0</v>
      </c>
    </row>
    <row r="40" spans="1:17" ht="12.75">
      <c r="A40" s="143" t="s">
        <v>562</v>
      </c>
      <c r="B40" s="231" t="s">
        <v>512</v>
      </c>
      <c r="C40" s="144" t="s">
        <v>563</v>
      </c>
      <c r="D40" s="145"/>
      <c r="E40" s="146">
        <v>1097670</v>
      </c>
      <c r="F40" s="145"/>
      <c r="G40" s="146">
        <v>0.0733</v>
      </c>
      <c r="H40" s="145"/>
      <c r="I40" s="147">
        <v>80419.9</v>
      </c>
      <c r="J40" s="145"/>
      <c r="K40" s="146">
        <v>0.077</v>
      </c>
      <c r="L40" s="145"/>
      <c r="M40" s="147">
        <v>84520.59</v>
      </c>
      <c r="N40" s="145"/>
      <c r="O40" s="146">
        <v>2.832387</v>
      </c>
      <c r="P40" s="145"/>
      <c r="Q40" s="146">
        <v>0.538237</v>
      </c>
    </row>
    <row r="41" spans="1:17" ht="12.75">
      <c r="A41" s="143" t="s">
        <v>564</v>
      </c>
      <c r="B41" s="231" t="s">
        <v>512</v>
      </c>
      <c r="C41" s="144" t="s">
        <v>565</v>
      </c>
      <c r="D41" s="145"/>
      <c r="E41" s="146">
        <v>73312</v>
      </c>
      <c r="F41" s="145"/>
      <c r="G41" s="146">
        <v>0.7225</v>
      </c>
      <c r="H41" s="145"/>
      <c r="I41" s="147">
        <v>52967.92</v>
      </c>
      <c r="J41" s="145"/>
      <c r="K41" s="146">
        <v>0.65</v>
      </c>
      <c r="L41" s="145"/>
      <c r="M41" s="147">
        <v>47652.8</v>
      </c>
      <c r="N41" s="145"/>
      <c r="O41" s="146">
        <v>1.82856</v>
      </c>
      <c r="P41" s="145"/>
      <c r="Q41" s="146">
        <v>0.303458</v>
      </c>
    </row>
    <row r="42" spans="1:17" ht="12.75">
      <c r="A42" s="143" t="s">
        <v>566</v>
      </c>
      <c r="B42" s="231" t="s">
        <v>512</v>
      </c>
      <c r="C42" s="144" t="s">
        <v>567</v>
      </c>
      <c r="D42" s="145"/>
      <c r="E42" s="146">
        <v>1576417</v>
      </c>
      <c r="F42" s="145"/>
      <c r="G42" s="146">
        <v>0.349</v>
      </c>
      <c r="H42" s="145"/>
      <c r="I42" s="147">
        <v>550169.53</v>
      </c>
      <c r="J42" s="145"/>
      <c r="K42" s="146">
        <v>0.128</v>
      </c>
      <c r="L42" s="145"/>
      <c r="M42" s="147">
        <v>201781.38</v>
      </c>
      <c r="N42" s="145"/>
      <c r="O42" s="146">
        <v>1.678259</v>
      </c>
      <c r="P42" s="145"/>
      <c r="Q42" s="146">
        <v>1.284966</v>
      </c>
    </row>
    <row r="43" spans="1:17" ht="22.5">
      <c r="A43" s="143" t="s">
        <v>568</v>
      </c>
      <c r="B43" s="231" t="s">
        <v>512</v>
      </c>
      <c r="C43" s="144" t="s">
        <v>569</v>
      </c>
      <c r="D43" s="145"/>
      <c r="E43" s="146">
        <v>679198</v>
      </c>
      <c r="F43" s="145"/>
      <c r="G43" s="146">
        <v>0.0314</v>
      </c>
      <c r="H43" s="145"/>
      <c r="I43" s="147">
        <v>21326.82</v>
      </c>
      <c r="J43" s="145"/>
      <c r="K43" s="146">
        <v>0.0314</v>
      </c>
      <c r="L43" s="145"/>
      <c r="M43" s="147">
        <v>21326.82</v>
      </c>
      <c r="N43" s="145"/>
      <c r="O43" s="146">
        <v>0.178755</v>
      </c>
      <c r="P43" s="145"/>
      <c r="Q43" s="146">
        <v>0.135812</v>
      </c>
    </row>
    <row r="44" spans="1:17" ht="12.75">
      <c r="A44" s="143" t="s">
        <v>570</v>
      </c>
      <c r="B44" s="231" t="s">
        <v>512</v>
      </c>
      <c r="C44" s="144" t="s">
        <v>571</v>
      </c>
      <c r="D44" s="145"/>
      <c r="E44" s="146">
        <v>3849992</v>
      </c>
      <c r="F44" s="145"/>
      <c r="G44" s="146">
        <v>0.0136</v>
      </c>
      <c r="H44" s="145"/>
      <c r="I44" s="147">
        <v>52355.24</v>
      </c>
      <c r="J44" s="145"/>
      <c r="K44" s="146">
        <v>0.0085</v>
      </c>
      <c r="L44" s="145"/>
      <c r="M44" s="147">
        <v>32724.93</v>
      </c>
      <c r="N44" s="145"/>
      <c r="O44" s="146">
        <v>1.464354</v>
      </c>
      <c r="P44" s="145"/>
      <c r="Q44" s="146">
        <v>0.208396</v>
      </c>
    </row>
    <row r="45" spans="1:17" ht="12.75">
      <c r="A45" s="143" t="s">
        <v>572</v>
      </c>
      <c r="B45" s="231" t="s">
        <v>512</v>
      </c>
      <c r="C45" s="144" t="s">
        <v>573</v>
      </c>
      <c r="D45" s="145"/>
      <c r="E45" s="146">
        <v>2550264</v>
      </c>
      <c r="F45" s="145"/>
      <c r="G45" s="146">
        <v>0.032</v>
      </c>
      <c r="H45" s="145"/>
      <c r="I45" s="147">
        <v>81535.07</v>
      </c>
      <c r="J45" s="145"/>
      <c r="K45" s="146">
        <v>0.0393</v>
      </c>
      <c r="L45" s="145"/>
      <c r="M45" s="147">
        <v>100225.38</v>
      </c>
      <c r="N45" s="145"/>
      <c r="O45" s="146">
        <v>0.996146</v>
      </c>
      <c r="P45" s="145"/>
      <c r="Q45" s="146">
        <v>0.638246</v>
      </c>
    </row>
    <row r="46" spans="1:17" ht="12.75">
      <c r="A46" s="143" t="s">
        <v>574</v>
      </c>
      <c r="B46" s="231" t="s">
        <v>512</v>
      </c>
      <c r="C46" s="144" t="s">
        <v>575</v>
      </c>
      <c r="D46" s="145"/>
      <c r="E46" s="146">
        <v>2939382</v>
      </c>
      <c r="F46" s="145"/>
      <c r="G46" s="146">
        <v>1.29</v>
      </c>
      <c r="H46" s="145"/>
      <c r="I46" s="147">
        <v>3791910.89</v>
      </c>
      <c r="J46" s="145"/>
      <c r="K46" s="146">
        <v>1.6843</v>
      </c>
      <c r="L46" s="145"/>
      <c r="M46" s="147">
        <v>4950801.1</v>
      </c>
      <c r="N46" s="145"/>
      <c r="O46" s="146">
        <v>0.598185</v>
      </c>
      <c r="P46" s="145"/>
      <c r="Q46" s="146">
        <v>31.527254</v>
      </c>
    </row>
    <row r="47" spans="1:17" ht="12.75">
      <c r="A47" s="143" t="s">
        <v>576</v>
      </c>
      <c r="B47" s="231" t="s">
        <v>512</v>
      </c>
      <c r="C47" s="144" t="s">
        <v>577</v>
      </c>
      <c r="D47" s="145"/>
      <c r="E47" s="146">
        <v>438277</v>
      </c>
      <c r="F47" s="145"/>
      <c r="G47" s="146">
        <v>0.2</v>
      </c>
      <c r="H47" s="145"/>
      <c r="I47" s="147">
        <v>87655.4</v>
      </c>
      <c r="J47" s="145"/>
      <c r="K47" s="146">
        <v>0.1765</v>
      </c>
      <c r="L47" s="145"/>
      <c r="M47" s="147">
        <v>77355.89</v>
      </c>
      <c r="N47" s="145"/>
      <c r="O47" s="146">
        <v>7.592562</v>
      </c>
      <c r="P47" s="145"/>
      <c r="Q47" s="146">
        <v>0.492611</v>
      </c>
    </row>
    <row r="48" spans="1:17" ht="12.75">
      <c r="A48" s="143" t="s">
        <v>578</v>
      </c>
      <c r="B48" s="231" t="s">
        <v>512</v>
      </c>
      <c r="C48" s="144" t="s">
        <v>579</v>
      </c>
      <c r="D48" s="145"/>
      <c r="E48" s="146">
        <v>102217</v>
      </c>
      <c r="F48" s="145"/>
      <c r="G48" s="146">
        <v>1.0412</v>
      </c>
      <c r="H48" s="145"/>
      <c r="I48" s="147">
        <v>106428.34</v>
      </c>
      <c r="J48" s="145"/>
      <c r="K48" s="146">
        <v>0.1</v>
      </c>
      <c r="L48" s="145"/>
      <c r="M48" s="147">
        <v>10221.7</v>
      </c>
      <c r="N48" s="145"/>
      <c r="O48" s="146">
        <v>0.286682</v>
      </c>
      <c r="P48" s="145"/>
      <c r="Q48" s="146">
        <v>0.065093</v>
      </c>
    </row>
    <row r="49" spans="1:17" ht="12.75">
      <c r="A49" s="143" t="s">
        <v>580</v>
      </c>
      <c r="B49" s="231" t="s">
        <v>512</v>
      </c>
      <c r="C49" s="144" t="s">
        <v>581</v>
      </c>
      <c r="D49" s="145"/>
      <c r="E49" s="146">
        <v>84867</v>
      </c>
      <c r="F49" s="145"/>
      <c r="G49" s="146">
        <v>0.4955</v>
      </c>
      <c r="H49" s="145"/>
      <c r="I49" s="147">
        <v>42051.6</v>
      </c>
      <c r="J49" s="145"/>
      <c r="K49" s="146">
        <v>0.4858</v>
      </c>
      <c r="L49" s="145"/>
      <c r="M49" s="147">
        <v>41228.39</v>
      </c>
      <c r="N49" s="145"/>
      <c r="O49" s="146">
        <v>2.811173</v>
      </c>
      <c r="P49" s="145"/>
      <c r="Q49" s="146">
        <v>0.262547</v>
      </c>
    </row>
    <row r="50" spans="1:17" ht="12.75">
      <c r="A50" s="143" t="s">
        <v>582</v>
      </c>
      <c r="B50" s="231" t="s">
        <v>512</v>
      </c>
      <c r="C50" s="144" t="s">
        <v>583</v>
      </c>
      <c r="D50" s="145"/>
      <c r="E50" s="146">
        <v>834770</v>
      </c>
      <c r="F50" s="145"/>
      <c r="G50" s="146">
        <v>0.3</v>
      </c>
      <c r="H50" s="145"/>
      <c r="I50" s="147">
        <v>250431</v>
      </c>
      <c r="J50" s="145"/>
      <c r="K50" s="146">
        <v>0.3</v>
      </c>
      <c r="L50" s="145"/>
      <c r="M50" s="147">
        <v>250431</v>
      </c>
      <c r="N50" s="145"/>
      <c r="O50" s="146">
        <v>8.340006</v>
      </c>
      <c r="P50" s="145"/>
      <c r="Q50" s="146">
        <v>1.594773</v>
      </c>
    </row>
    <row r="51" spans="1:17" ht="12.75">
      <c r="A51" s="143" t="s">
        <v>584</v>
      </c>
      <c r="B51" s="231" t="s">
        <v>512</v>
      </c>
      <c r="C51" s="144" t="s">
        <v>585</v>
      </c>
      <c r="D51" s="145"/>
      <c r="E51" s="146">
        <v>171699</v>
      </c>
      <c r="F51" s="145"/>
      <c r="G51" s="146">
        <v>0.0267</v>
      </c>
      <c r="H51" s="145"/>
      <c r="I51" s="147">
        <v>4584.36</v>
      </c>
      <c r="J51" s="145"/>
      <c r="K51" s="146">
        <v>0.05</v>
      </c>
      <c r="L51" s="145"/>
      <c r="M51" s="147">
        <v>8584.95</v>
      </c>
      <c r="N51" s="145"/>
      <c r="O51" s="146">
        <v>9.097614</v>
      </c>
      <c r="P51" s="145"/>
      <c r="Q51" s="146">
        <v>0.05467</v>
      </c>
    </row>
    <row r="52" spans="1:17" ht="22.5">
      <c r="A52" s="143" t="s">
        <v>586</v>
      </c>
      <c r="B52" s="231" t="s">
        <v>512</v>
      </c>
      <c r="C52" s="144" t="s">
        <v>587</v>
      </c>
      <c r="D52" s="145"/>
      <c r="E52" s="146">
        <v>9391</v>
      </c>
      <c r="F52" s="145"/>
      <c r="G52" s="146">
        <v>0.2907</v>
      </c>
      <c r="H52" s="145"/>
      <c r="I52" s="147">
        <v>2729.96</v>
      </c>
      <c r="J52" s="145"/>
      <c r="K52" s="146">
        <v>0.1912</v>
      </c>
      <c r="L52" s="145"/>
      <c r="M52" s="147">
        <v>1795.56</v>
      </c>
      <c r="N52" s="145"/>
      <c r="O52" s="146">
        <v>1.214285</v>
      </c>
      <c r="P52" s="145"/>
      <c r="Q52" s="146">
        <v>0.011434</v>
      </c>
    </row>
    <row r="53" spans="1:17" ht="12.75">
      <c r="A53" s="143" t="s">
        <v>588</v>
      </c>
      <c r="B53" s="231" t="s">
        <v>512</v>
      </c>
      <c r="C53" s="144" t="s">
        <v>589</v>
      </c>
      <c r="D53" s="145"/>
      <c r="E53" s="146">
        <v>10546</v>
      </c>
      <c r="F53" s="145"/>
      <c r="G53" s="146">
        <v>0.35</v>
      </c>
      <c r="H53" s="145"/>
      <c r="I53" s="147">
        <v>3691.1</v>
      </c>
      <c r="J53" s="145"/>
      <c r="K53" s="146">
        <v>0.5</v>
      </c>
      <c r="L53" s="145"/>
      <c r="M53" s="147">
        <v>5273</v>
      </c>
      <c r="N53" s="145"/>
      <c r="O53" s="146">
        <v>2.599605</v>
      </c>
      <c r="P53" s="145"/>
      <c r="Q53" s="146">
        <v>0.033579</v>
      </c>
    </row>
    <row r="54" spans="1:17" ht="12.75">
      <c r="A54" s="149" t="s">
        <v>29</v>
      </c>
      <c r="B54" s="149"/>
      <c r="C54" s="159"/>
      <c r="D54" s="150">
        <v>603</v>
      </c>
      <c r="E54" s="232"/>
      <c r="F54" s="150">
        <v>614</v>
      </c>
      <c r="G54" s="232"/>
      <c r="H54" s="150">
        <v>625</v>
      </c>
      <c r="I54" s="151"/>
      <c r="J54" s="150">
        <v>636</v>
      </c>
      <c r="K54" s="151"/>
      <c r="L54" s="150">
        <v>647</v>
      </c>
      <c r="M54" s="151"/>
      <c r="N54" s="150">
        <v>658</v>
      </c>
      <c r="O54" s="151"/>
      <c r="P54" s="150">
        <v>669</v>
      </c>
      <c r="Q54" s="169"/>
    </row>
    <row r="55" spans="1:17" ht="14.25" customHeight="1">
      <c r="A55" s="148" t="s">
        <v>590</v>
      </c>
      <c r="B55" s="148"/>
      <c r="C55" s="149"/>
      <c r="D55" s="150">
        <v>604</v>
      </c>
      <c r="E55" s="151"/>
      <c r="F55" s="152">
        <v>615</v>
      </c>
      <c r="G55" s="149"/>
      <c r="H55" s="152">
        <v>626</v>
      </c>
      <c r="I55" s="153"/>
      <c r="J55" s="154">
        <v>637</v>
      </c>
      <c r="K55" s="155"/>
      <c r="L55" s="156">
        <v>648</v>
      </c>
      <c r="M55" s="153"/>
      <c r="N55" s="157">
        <v>659</v>
      </c>
      <c r="O55" s="155"/>
      <c r="P55" s="154">
        <v>670</v>
      </c>
      <c r="Q55" s="158"/>
    </row>
    <row r="56" spans="1:17" ht="17.25" customHeight="1">
      <c r="A56" s="148" t="s">
        <v>591</v>
      </c>
      <c r="B56" s="148"/>
      <c r="C56" s="159"/>
      <c r="D56" s="150">
        <v>605</v>
      </c>
      <c r="E56" s="155"/>
      <c r="F56" s="152">
        <v>616</v>
      </c>
      <c r="G56" s="160"/>
      <c r="H56" s="156">
        <v>627</v>
      </c>
      <c r="I56" s="219">
        <f>SUM(I15:I55)</f>
        <v>12327740.24</v>
      </c>
      <c r="J56" s="220">
        <v>638</v>
      </c>
      <c r="K56" s="222"/>
      <c r="L56" s="221">
        <v>649</v>
      </c>
      <c r="M56" s="219">
        <f>SUM(M15:M55)</f>
        <v>12170341.65</v>
      </c>
      <c r="N56" s="221">
        <v>660</v>
      </c>
      <c r="O56" s="222"/>
      <c r="P56" s="221">
        <v>671</v>
      </c>
      <c r="Q56" s="223">
        <v>77.93</v>
      </c>
    </row>
    <row r="57" spans="1:17" ht="12.75">
      <c r="A57" s="163" t="s">
        <v>592</v>
      </c>
      <c r="B57" s="163"/>
      <c r="C57" s="159"/>
      <c r="D57" s="150">
        <v>606</v>
      </c>
      <c r="E57" s="164"/>
      <c r="F57" s="152">
        <v>617</v>
      </c>
      <c r="G57" s="160"/>
      <c r="H57" s="156">
        <v>628</v>
      </c>
      <c r="I57" s="161"/>
      <c r="J57" s="152">
        <v>639</v>
      </c>
      <c r="K57" s="149"/>
      <c r="L57" s="156">
        <v>650</v>
      </c>
      <c r="M57" s="161"/>
      <c r="N57" s="162">
        <v>661</v>
      </c>
      <c r="O57" s="149"/>
      <c r="P57" s="156">
        <v>672</v>
      </c>
      <c r="Q57" s="165"/>
    </row>
    <row r="58" spans="1:17" ht="12.75">
      <c r="A58" s="148" t="s">
        <v>28</v>
      </c>
      <c r="B58" s="148"/>
      <c r="C58" s="159"/>
      <c r="D58" s="150">
        <v>607</v>
      </c>
      <c r="E58" s="164"/>
      <c r="F58" s="152">
        <v>618</v>
      </c>
      <c r="G58" s="160"/>
      <c r="H58" s="156">
        <v>629</v>
      </c>
      <c r="I58" s="149"/>
      <c r="J58" s="152">
        <v>640</v>
      </c>
      <c r="K58" s="149"/>
      <c r="L58" s="156">
        <v>651</v>
      </c>
      <c r="M58" s="166"/>
      <c r="N58" s="162">
        <v>662</v>
      </c>
      <c r="O58" s="149"/>
      <c r="P58" s="156">
        <v>673</v>
      </c>
      <c r="Q58" s="149"/>
    </row>
    <row r="59" spans="1:17" ht="12.75">
      <c r="A59" s="148" t="s">
        <v>29</v>
      </c>
      <c r="B59" s="148"/>
      <c r="C59" s="159"/>
      <c r="D59" s="150">
        <v>608</v>
      </c>
      <c r="E59" s="149"/>
      <c r="F59" s="150">
        <v>619</v>
      </c>
      <c r="G59" s="149"/>
      <c r="H59" s="150">
        <v>630</v>
      </c>
      <c r="I59" s="167"/>
      <c r="J59" s="152">
        <v>641</v>
      </c>
      <c r="K59" s="149"/>
      <c r="L59" s="156">
        <v>652</v>
      </c>
      <c r="M59" s="167"/>
      <c r="N59" s="156">
        <v>663</v>
      </c>
      <c r="O59" s="149"/>
      <c r="P59" s="156">
        <v>674</v>
      </c>
      <c r="Q59" s="168"/>
    </row>
    <row r="60" spans="1:17" ht="12.75">
      <c r="A60" s="148" t="s">
        <v>590</v>
      </c>
      <c r="B60" s="148"/>
      <c r="C60" s="159"/>
      <c r="D60" s="150">
        <v>609</v>
      </c>
      <c r="E60" s="155"/>
      <c r="F60" s="150">
        <v>620</v>
      </c>
      <c r="G60" s="155"/>
      <c r="H60" s="150">
        <v>631</v>
      </c>
      <c r="I60" s="155"/>
      <c r="J60" s="152">
        <v>642</v>
      </c>
      <c r="K60" s="155"/>
      <c r="L60" s="156">
        <v>653</v>
      </c>
      <c r="M60" s="155"/>
      <c r="N60" s="156">
        <v>664</v>
      </c>
      <c r="O60" s="155"/>
      <c r="P60" s="156">
        <v>675</v>
      </c>
      <c r="Q60" s="169"/>
    </row>
    <row r="61" spans="1:17" ht="12.75">
      <c r="A61" s="206" t="s">
        <v>593</v>
      </c>
      <c r="B61" s="206"/>
      <c r="C61" s="207"/>
      <c r="D61" s="150">
        <v>610</v>
      </c>
      <c r="E61" s="170"/>
      <c r="F61" s="150">
        <v>621</v>
      </c>
      <c r="G61" s="171"/>
      <c r="H61" s="150">
        <v>632</v>
      </c>
      <c r="I61" s="172"/>
      <c r="J61" s="152">
        <v>643</v>
      </c>
      <c r="K61" s="173"/>
      <c r="L61" s="156">
        <v>654</v>
      </c>
      <c r="M61" s="174"/>
      <c r="N61" s="156">
        <v>665</v>
      </c>
      <c r="O61" s="175"/>
      <c r="P61" s="156">
        <v>676</v>
      </c>
      <c r="Q61" s="176"/>
    </row>
    <row r="62" spans="1:17" ht="12.75">
      <c r="A62" s="233" t="s">
        <v>594</v>
      </c>
      <c r="B62" s="233"/>
      <c r="C62" s="233"/>
      <c r="D62" s="150">
        <v>611</v>
      </c>
      <c r="E62" s="177"/>
      <c r="F62" s="150">
        <v>622</v>
      </c>
      <c r="G62" s="178"/>
      <c r="H62" s="150">
        <v>633</v>
      </c>
      <c r="I62" s="172">
        <f>I56+I61</f>
        <v>12327740.24</v>
      </c>
      <c r="J62" s="152">
        <v>644</v>
      </c>
      <c r="K62" s="173"/>
      <c r="L62" s="156">
        <v>655</v>
      </c>
      <c r="M62" s="172">
        <f>M56+M61</f>
        <v>12170341.65</v>
      </c>
      <c r="N62" s="156">
        <v>666</v>
      </c>
      <c r="O62" s="175"/>
      <c r="P62" s="156">
        <v>677</v>
      </c>
      <c r="Q62" s="179">
        <v>77.93</v>
      </c>
    </row>
    <row r="63" spans="1:17" ht="12.75">
      <c r="A63" s="128"/>
      <c r="B63" s="128"/>
      <c r="C63" s="128"/>
      <c r="D63" s="128"/>
      <c r="E63" s="128"/>
      <c r="F63" s="128"/>
      <c r="G63" s="128"/>
      <c r="H63" s="128"/>
      <c r="I63" s="180"/>
      <c r="J63" s="127"/>
      <c r="K63" s="127"/>
      <c r="L63" s="127"/>
      <c r="M63" s="180"/>
      <c r="N63" s="127"/>
      <c r="O63" s="127"/>
      <c r="P63" s="137"/>
      <c r="Q63" s="127"/>
    </row>
    <row r="64" spans="1:17" ht="12.75">
      <c r="A64" s="181" t="s">
        <v>595</v>
      </c>
      <c r="B64" s="181"/>
      <c r="C64" s="181"/>
      <c r="D64" s="181"/>
      <c r="E64" s="181"/>
      <c r="F64" s="128"/>
      <c r="G64" s="128"/>
      <c r="H64" s="128"/>
      <c r="I64" s="128"/>
      <c r="J64" s="182" t="s">
        <v>424</v>
      </c>
      <c r="K64" s="128"/>
      <c r="L64" s="128"/>
      <c r="M64" s="336" t="s">
        <v>596</v>
      </c>
      <c r="N64" s="336"/>
      <c r="O64" s="336"/>
      <c r="P64" s="336"/>
      <c r="Q64" s="336"/>
    </row>
    <row r="65" spans="1:17" ht="12.75">
      <c r="A65" s="181" t="s">
        <v>493</v>
      </c>
      <c r="B65" s="181"/>
      <c r="C65" s="181"/>
      <c r="D65" s="181" t="s">
        <v>597</v>
      </c>
      <c r="E65" s="128"/>
      <c r="F65" s="128"/>
      <c r="G65" s="128"/>
      <c r="H65" s="128"/>
      <c r="I65" s="128"/>
      <c r="J65" s="128"/>
      <c r="K65" s="181"/>
      <c r="L65" s="128"/>
      <c r="M65" s="336" t="s">
        <v>95</v>
      </c>
      <c r="N65" s="336"/>
      <c r="O65" s="336"/>
      <c r="P65" s="336"/>
      <c r="Q65" s="336"/>
    </row>
    <row r="66" spans="1:17" ht="12.75">
      <c r="A66" s="127"/>
      <c r="B66" s="127"/>
      <c r="C66" s="127"/>
      <c r="D66" s="127"/>
      <c r="E66" s="130"/>
      <c r="F66" s="127"/>
      <c r="G66" s="131"/>
      <c r="H66" s="127"/>
      <c r="I66" s="127"/>
      <c r="J66" s="127"/>
      <c r="K66" s="131"/>
      <c r="L66" s="127"/>
      <c r="M66" s="132"/>
      <c r="N66" s="127"/>
      <c r="O66" s="183"/>
      <c r="P66" s="127"/>
      <c r="Q66" s="127"/>
    </row>
    <row r="67" spans="1:17" ht="12.75">
      <c r="A67" s="127"/>
      <c r="B67" s="127"/>
      <c r="C67" s="128"/>
      <c r="D67" s="127"/>
      <c r="E67" s="127"/>
      <c r="F67" s="130"/>
      <c r="G67" s="127"/>
      <c r="H67" s="127"/>
      <c r="I67" s="184"/>
      <c r="J67" s="184"/>
      <c r="K67" s="131"/>
      <c r="L67" s="127"/>
      <c r="M67" s="132"/>
      <c r="N67" s="127"/>
      <c r="O67" s="128"/>
      <c r="P67" s="127"/>
      <c r="Q67" s="127"/>
    </row>
    <row r="68" spans="1:17" ht="12.75">
      <c r="A68" s="127"/>
      <c r="B68" s="127"/>
      <c r="C68" s="128"/>
      <c r="D68" s="128"/>
      <c r="E68" s="128"/>
      <c r="F68" s="128"/>
      <c r="G68" s="128"/>
      <c r="H68" s="127"/>
      <c r="I68" s="127"/>
      <c r="J68" s="127"/>
      <c r="K68" s="131"/>
      <c r="L68" s="127"/>
      <c r="M68" s="132"/>
      <c r="N68" s="127"/>
      <c r="O68" s="183"/>
      <c r="P68" s="127"/>
      <c r="Q68" s="127"/>
    </row>
  </sheetData>
  <sheetProtection/>
  <mergeCells count="22">
    <mergeCell ref="M64:Q64"/>
    <mergeCell ref="M65:Q65"/>
    <mergeCell ref="N8:N12"/>
    <mergeCell ref="O8:O11"/>
    <mergeCell ref="P8:P12"/>
    <mergeCell ref="Q8:Q11"/>
    <mergeCell ref="A9:A11"/>
    <mergeCell ref="B9:B11"/>
    <mergeCell ref="C9:C11"/>
    <mergeCell ref="A12:C12"/>
    <mergeCell ref="H8:H12"/>
    <mergeCell ref="I8:I11"/>
    <mergeCell ref="J8:J12"/>
    <mergeCell ref="K8:K11"/>
    <mergeCell ref="L8:L12"/>
    <mergeCell ref="M8:M11"/>
    <mergeCell ref="A6:G6"/>
    <mergeCell ref="A8:C8"/>
    <mergeCell ref="D8:D12"/>
    <mergeCell ref="E8:E11"/>
    <mergeCell ref="F8:F12"/>
    <mergeCell ref="G8:G11"/>
  </mergeCells>
  <printOptions/>
  <pageMargins left="0.1968503937007874" right="0.11811023622047245" top="0.15748031496062992" bottom="0.15748031496062992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2023-04-26T13:06:54Z</cp:lastPrinted>
  <dcterms:created xsi:type="dcterms:W3CDTF">2022-03-10T23:20:19Z</dcterms:created>
  <dcterms:modified xsi:type="dcterms:W3CDTF">2023-04-26T13:24:49Z</dcterms:modified>
  <cp:category/>
  <cp:version/>
  <cp:contentType/>
  <cp:contentStatus/>
</cp:coreProperties>
</file>