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810" windowWidth="15480" windowHeight="9435" tabRatio="928" firstSheet="3" activeTab="10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akcije" sheetId="9" r:id="rId9"/>
    <sheet name="struktura obaveza fonda" sheetId="10" r:id="rId10"/>
    <sheet name="IZV. o trans. sa povezanim lici" sheetId="11" r:id="rId11"/>
    <sheet name="Sheet1" sheetId="12" r:id="rId12"/>
    <sheet name="Sheet2" sheetId="13" r:id="rId13"/>
    <sheet name="Sheet3" sheetId="14" r:id="rId14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gotovine'!$A$1:$E$57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<sst xmlns="http://schemas.openxmlformats.org/spreadsheetml/2006/main" count="854" uniqueCount="557">
  <si>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</si>
  <si>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</si>
  <si>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</si>
  <si>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</si>
  <si>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</si>
  <si>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</si>
  <si>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</si>
  <si>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</si>
  <si>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</si>
  <si>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</si>
  <si>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</si>
  <si>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</si>
  <si>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</si>
  <si>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</si>
  <si>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</si>
  <si>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</si>
  <si>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</si>
  <si>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</si>
  <si>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</si>
  <si>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</si>
  <si>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</si>
  <si>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</si>
  <si>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</si>
  <si>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</si>
  <si>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</si>
  <si>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</si>
  <si>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</si>
  <si>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</si>
  <si>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</si>
  <si>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</si>
  <si>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</si>
  <si>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</si>
  <si>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</si>
  <si>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</si>
  <si>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</si>
  <si>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</si>
  <si>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</si>
  <si>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</si>
  <si>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</si>
  <si>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</si>
  <si>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</si>
  <si>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</si>
  <si>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</si>
  <si>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</si>
  <si>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</si>
  <si>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</si>
  <si>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</si>
  <si>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</si>
  <si>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</si>
  <si>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</si>
  <si>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</si>
  <si>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</si>
  <si>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</si>
  <si>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</si>
  <si>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</si>
  <si>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</si>
  <si>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</si>
  <si>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</si>
  <si>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</si>
  <si>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</si>
  <si>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</si>
  <si>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</si>
  <si>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</si>
  <si>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</si>
  <si>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</si>
  <si>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</si>
  <si>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</si>
  <si>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</si>
  <si>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</si>
  <si>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</si>
  <si>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</si>
  <si>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</si>
  <si>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</si>
  <si>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</si>
  <si>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</si>
  <si>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</si>
  <si>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</si>
  <si>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</si>
  <si>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</si>
  <si>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</si>
  <si>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</si>
  <si>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</si>
  <si>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</si>
  <si>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</si>
  <si>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</si>
  <si>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</si>
  <si>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</si>
  <si>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</si>
  <si>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</si>
  <si>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</si>
  <si>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</si>
  <si>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</si>
  <si>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</si>
  <si>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</si>
  <si>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</si>
  <si>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</si>
  <si>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</si>
  <si>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</si>
  <si>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</si>
  <si>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</si>
  <si>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</si>
  <si>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</si>
  <si>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</si>
  <si>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</si>
  <si>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</si>
  <si>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</si>
  <si>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</si>
  <si>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</si>
  <si>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</si>
  <si>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</si>
  <si>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</si>
  <si>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</si>
  <si>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</si>
  <si>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</si>
  <si>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</si>
  <si>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</si>
  <si>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</si>
  <si>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</si>
  <si>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</si>
  <si>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</si>
  <si>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</si>
  <si>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</si>
  <si>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</si>
  <si>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</si>
  <si>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</si>
  <si>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</si>
  <si>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</si>
  <si>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</si>
  <si>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</si>
  <si>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</si>
  <si>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</si>
  <si>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</si>
  <si>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</si>
  <si>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</si>
  <si>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</si>
  <si>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</si>
  <si>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</si>
  <si>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</si>
  <si>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</si>
  <si>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</si>
  <si>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</si>
  <si>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</si>
  <si>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</si>
  <si>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</si>
  <si>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</si>
  <si>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</si>
  <si>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</si>
  <si>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</si>
  <si>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</si>
  <si>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</si>
  <si>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</si>
  <si>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</si>
  <si>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</si>
  <si>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</si>
  <si>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</si>
  <si>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</si>
  <si>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</si>
  <si>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</si>
  <si>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</si>
  <si>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</si>
  <si>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</si>
  <si>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</si>
  <si>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</si>
  <si>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</si>
  <si>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</si>
  <si>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</si>
  <si>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</si>
  <si>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</si>
  <si>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</si>
  <si>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</si>
  <si>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</si>
  <si>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</si>
  <si>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</si>
  <si>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</si>
  <si>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</si>
  <si>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</si>
  <si>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</si>
  <si>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</si>
  <si>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</si>
  <si>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</si>
  <si>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</si>
  <si>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</si>
  <si>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</si>
  <si>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</si>
  <si>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</si>
  <si>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</si>
  <si>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</si>
  <si>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</si>
  <si>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</si>
  <si>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</si>
  <si>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</si>
  <si>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</si>
  <si>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</si>
  <si>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</si>
  <si>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</si>
  <si>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</si>
  <si>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</si>
  <si>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</si>
  <si>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</si>
  <si>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</si>
  <si>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</si>
  <si>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</si>
  <si>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</si>
  <si>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</si>
  <si>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</si>
  <si>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</si>
  <si>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</si>
  <si>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</si>
  <si>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</si>
  <si>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</si>
  <si>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</si>
  <si>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</si>
  <si>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</si>
  <si>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</si>
  <si>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</si>
  <si>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</si>
  <si>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</si>
  <si>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</si>
  <si>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</si>
  <si>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</si>
  <si>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</si>
  <si>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</si>
  <si>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</si>
  <si>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</si>
  <si>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</si>
  <si>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</si>
  <si>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</si>
  <si>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</si>
  <si>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</si>
  <si>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</si>
  <si>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</si>
  <si>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</si>
  <si>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</si>
  <si>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</si>
  <si>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</si>
  <si>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</si>
  <si>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</si>
  <si>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</si>
  <si>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</si>
  <si>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</si>
  <si>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</si>
  <si>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</si>
  <si>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</si>
  <si>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</si>
  <si>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</si>
  <si>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</si>
  <si>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</si>
  <si>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</si>
  <si>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</si>
  <si>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</si>
  <si>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</si>
  <si>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</si>
  <si>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</si>
  <si>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</si>
  <si>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</si>
  <si>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</si>
  <si>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</si>
  <si>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</si>
  <si>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</si>
  <si>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</si>
  <si>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</si>
  <si>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</si>
  <si>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</si>
  <si>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</si>
  <si>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</si>
  <si>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</si>
  <si>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</si>
  <si>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</si>
  <si>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</si>
  <si>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</si>
  <si>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</si>
  <si>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</si>
  <si>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</si>
  <si>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</si>
  <si>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</si>
  <si>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</si>
  <si>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</si>
  <si>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</si>
  <si>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</si>
  <si>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</si>
  <si>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</si>
  <si>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</si>
  <si>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</si>
  <si>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</si>
  <si>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</si>
  <si>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</si>
  <si>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</si>
  <si>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</si>
  <si>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</si>
  <si>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</si>
  <si>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</si>
  <si>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</si>
  <si>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</si>
  <si>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</si>
  <si>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</si>
  <si>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</si>
  <si>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</si>
  <si>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</si>
  <si>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</si>
  <si>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</si>
  <si>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</si>
  <si>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</si>
  <si>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</si>
  <si>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</si>
  <si>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</si>
  <si>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</si>
  <si>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</si>
  <si>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</si>
  <si>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</si>
  <si>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</si>
  <si>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</si>
  <si>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</si>
  <si>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</si>
  <si>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</si>
  <si>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</si>
  <si>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</si>
  <si>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</si>
  <si>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</si>
  <si>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</si>
  <si>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</si>
  <si>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</si>
  <si>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</si>
  <si>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</si>
  <si>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</si>
  <si>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</si>
  <si>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</si>
  <si>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</si>
  <si>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</si>
  <si>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</si>
  <si>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</si>
  <si>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</si>
  <si>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</si>
  <si>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</si>
  <si>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</si>
  <si>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</si>
  <si>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</si>
  <si>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</si>
  <si>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</si>
  <si>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</si>
  <si>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</si>
  <si>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</si>
  <si>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</si>
  <si>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</si>
  <si>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</si>
  <si>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</si>
  <si>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</si>
  <si>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</si>
  <si>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</si>
  <si>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</si>
  <si>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</si>
  <si>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</si>
  <si>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</si>
  <si>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</si>
  <si>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</si>
  <si>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</si>
  <si>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</si>
  <si>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</si>
  <si>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</si>
  <si>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</si>
  <si>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</si>
  <si>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</si>
  <si>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</si>
  <si>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</si>
  <si>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</si>
  <si>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</si>
  <si>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</si>
  <si>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</si>
  <si>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</si>
  <si>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</si>
  <si>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</si>
  <si>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</si>
  <si>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</si>
  <si>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</si>
  <si>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</si>
  <si>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</si>
  <si>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</si>
  <si>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</si>
  <si>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</si>
  <si>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</si>
  <si>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</si>
  <si>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</si>
  <si>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</si>
  <si>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</si>
  <si>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</si>
  <si>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</si>
  <si>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</si>
  <si>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</si>
  <si>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</si>
  <si>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</si>
  <si>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</si>
  <si>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</si>
  <si>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</si>
  <si>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</si>
  <si>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</si>
  <si>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</si>
  <si>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</si>
  <si>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</si>
  <si>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</si>
  <si>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</si>
  <si>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</si>
  <si>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</si>
  <si>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</si>
  <si>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</si>
  <si>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</si>
  <si>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</si>
  <si>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</si>
  <si>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</si>
  <si>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</si>
  <si>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</si>
  <si>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</si>
  <si>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</si>
  <si>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</si>
  <si>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</si>
  <si>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</si>
  <si>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</si>
  <si>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</si>
  <si>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</si>
  <si>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</si>
  <si>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</si>
  <si>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</si>
  <si>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</si>
  <si>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</si>
  <si>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</si>
  <si>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</si>
  <si>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</si>
  <si>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</si>
  <si>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</si>
  <si>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</si>
  <si>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</si>
  <si>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</si>
  <si>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</si>
  <si>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</si>
  <si>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</si>
  <si>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</si>
  <si>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</si>
  <si>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</si>
  <si>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</si>
  <si>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</si>
  <si>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</si>
  <si>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</si>
  <si>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</si>
  <si>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 xml:space="preserve">1 CR HOV </t>
  </si>
  <si>
    <t>Naknada depozitaru</t>
  </si>
  <si>
    <t>Naknada berzi</t>
  </si>
  <si>
    <t>Naknada clanovima NO Fonda</t>
  </si>
  <si>
    <t xml:space="preserve">2 Banjalučka  berza  </t>
  </si>
  <si>
    <t>3 Nadzorni odbor fonda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</si>
  <si>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</si>
  <si>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</si>
  <si>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</si>
  <si>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</si>
  <si>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</si>
  <si>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</si>
  <si>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</si>
  <si>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</si>
  <si>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</si>
  <si>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</si>
  <si>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</si>
  <si>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</si>
  <si>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</si>
  <si>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</si>
  <si>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</si>
  <si>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</si>
  <si>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</si>
  <si>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</si>
  <si>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oznaka HOV</t>
  </si>
  <si>
    <t>4 Notar</t>
  </si>
  <si>
    <t>Naknada Notaru</t>
  </si>
  <si>
    <t xml:space="preserve">5 Revizor </t>
  </si>
  <si>
    <t>Naknada revizoru</t>
  </si>
  <si>
    <t>IX - Obaveze po osnovu clanstva</t>
  </si>
  <si>
    <t xml:space="preserve">3. Neto imovina dobrovoljnog penzijskog fonda/Otvoreni investicioni    fond) 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</si>
  <si>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</si>
  <si>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</si>
  <si>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</si>
  <si>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</si>
  <si>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</si>
  <si>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</si>
  <si>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Registarski broj investicionog fonda: 01956973</t>
  </si>
  <si>
    <t>JIB zatvorenog investicionog fonda: 4400352650008</t>
  </si>
  <si>
    <t>BILANS STANJA INVESTICIONOG FONDA u stecaju</t>
  </si>
  <si>
    <t>Dana, 31.03.2019. godine</t>
  </si>
  <si>
    <t xml:space="preserve">Dana, 31.03.2019. godine                                                         </t>
  </si>
  <si>
    <t>25,02,2019</t>
  </si>
  <si>
    <t>07,03,2019</t>
  </si>
  <si>
    <t>JBMBLKB</t>
  </si>
  <si>
    <t xml:space="preserve">Dana, 31.03.2019. godine                        </t>
  </si>
  <si>
    <t>na dan 31.03.2019. godine</t>
  </si>
  <si>
    <t>Naziv investicionog fonda: ZMIF  u preoblikovanju INVEST NOVA  FOND  AD U LIKVIDACIJI</t>
  </si>
  <si>
    <t xml:space="preserve">Dana,31.03.2019 godine                  </t>
  </si>
  <si>
    <t>od 01.01 . do 31.03.2019 godine</t>
  </si>
  <si>
    <t xml:space="preserve">  za period od  01.01.2019 do 31.03.2019. godine</t>
  </si>
  <si>
    <t>za period od 01.01.do 31.03.2019 godine</t>
  </si>
  <si>
    <t>Dana,31.03.2019. godine</t>
  </si>
  <si>
    <t xml:space="preserve">Dana, 31.03.2019. godine                                 </t>
  </si>
  <si>
    <t>za period od 01.01. do 31.03.2019. godine</t>
  </si>
  <si>
    <t>ABVIP</t>
  </si>
  <si>
    <t>Dana, 31.12.2018. godine</t>
  </si>
  <si>
    <t>BOBAR BANKA AD BIJELJINA - U STEČAJU</t>
  </si>
  <si>
    <t>R</t>
  </si>
  <si>
    <t>BBRB-R-A</t>
  </si>
  <si>
    <t>HIDRAT AD UKRIN-ČELINAC</t>
  </si>
  <si>
    <t>HDRT-R-A</t>
  </si>
  <si>
    <t>JELŠINGRAD LIVAR LIVNICA ČELIKA AD BANJA LUKA</t>
  </si>
  <si>
    <t>B</t>
  </si>
  <si>
    <t>JLLC-R-A</t>
  </si>
  <si>
    <t>KOMPRED AD UGLJEVIK</t>
  </si>
  <si>
    <t>KMPD-R-A</t>
  </si>
  <si>
    <t>KP KOMUNALAC AD FOČA</t>
  </si>
  <si>
    <t>KOMF-R-A</t>
  </si>
  <si>
    <t>RUDNIK MRKOG UGLJA MILJEVINA AD - U STEČAJU-</t>
  </si>
  <si>
    <t>RMUM-R-A</t>
  </si>
  <si>
    <t>IZVOR PVIK AD FOČA</t>
  </si>
  <si>
    <t>VKIF-R-A</t>
  </si>
  <si>
    <t>ŽELJEZNICE RS AD DOBOJ</t>
  </si>
  <si>
    <t>ZERS-R-A</t>
  </si>
  <si>
    <t>BBRB-P-D</t>
  </si>
  <si>
    <t>IZVJEŠTAJ O NEREALIZOVANIM DOBICIMA (GUBICIMA) INVESTICIONOG FONDA na dan 31.01.2019</t>
  </si>
  <si>
    <t>Ulaganja po</t>
  </si>
  <si>
    <t>emitentu -</t>
  </si>
  <si>
    <t>KOD</t>
  </si>
  <si>
    <t>Količina</t>
  </si>
  <si>
    <t>Nabavna</t>
  </si>
  <si>
    <t>vrijednost</t>
  </si>
  <si>
    <t>Fer</t>
  </si>
  <si>
    <t>Reval. fin.</t>
  </si>
  <si>
    <t>sredstava</t>
  </si>
  <si>
    <t>raspoloživih</t>
  </si>
  <si>
    <t>za prodaju</t>
  </si>
  <si>
    <t>Reval. po</t>
  </si>
  <si>
    <t>osnovu</t>
  </si>
  <si>
    <t>instr.</t>
  </si>
  <si>
    <t>zaštite</t>
  </si>
  <si>
    <t>Nerealiz. D/G</t>
  </si>
  <si>
    <t>priznat kroz</t>
  </si>
  <si>
    <t>rezultat</t>
  </si>
  <si>
    <t>perioda</t>
  </si>
  <si>
    <t>Neto</t>
  </si>
  <si>
    <t>kursne</t>
  </si>
  <si>
    <t>razlike</t>
  </si>
  <si>
    <t>na HOV</t>
  </si>
  <si>
    <t>Amort.</t>
  </si>
  <si>
    <t>diskonta</t>
  </si>
  <si>
    <t>(premije)</t>
  </si>
  <si>
    <t>fin. sred.</t>
  </si>
  <si>
    <t>Nerealiz.</t>
  </si>
  <si>
    <t>dobitak/gubitak</t>
  </si>
  <si>
    <t>tekućeg perioda</t>
  </si>
  <si>
    <t>Promjene</t>
  </si>
  <si>
    <t>Redovne akcije</t>
  </si>
  <si>
    <t>Prioritetne akcije</t>
  </si>
  <si>
    <t>Udjeli otvorenih IF-ova</t>
  </si>
  <si>
    <t>Ukupno:</t>
  </si>
  <si>
    <t>IZVJEŠTAJ O NEREALIZOVANIM DOBICIMA (GUBICIMA) INVESTICIONOG FONDA na dan 28.02.2019</t>
  </si>
  <si>
    <t>IZVJEŠTAJ O NEREALIZOVANIM DOBICIMA (GUBICIMA) INVESTICIONOG FONDA na dan 31.03.2019</t>
  </si>
  <si>
    <t>IZVJEŠTAJ O STRUKTURI ULAGANJA INVESTICIONOG FONDA - AKCIJE na dan 31.03.2019. GODINE</t>
  </si>
  <si>
    <t>za period od  01.01.2019.-31.03.2019. godine</t>
  </si>
</sst>
</file>

<file path=xl/styles.xml><?xml version="1.0" encoding="utf-8"?>
<styleSheet xmlns="http://schemas.openxmlformats.org/spreadsheetml/2006/main">
  <numFmts count="1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&quot;KM&quot;_-;\-* #,##0&quot;KM&quot;_-;_-* &quot;-&quot;&quot;KM&quot;_-;_-@_-"/>
    <numFmt numFmtId="165" formatCode="_-* #,##0_K_M_-;\-* #,##0_K_M_-;_-* &quot;-&quot;_K_M_-;_-@_-"/>
    <numFmt numFmtId="166" formatCode="_-* #,##0.00&quot;KM&quot;_-;\-* #,##0.00&quot;KM&quot;_-;_-* &quot;-&quot;??&quot;KM&quot;_-;_-@_-"/>
    <numFmt numFmtId="167" formatCode="_-* #,##0.00_K_M_-;\-* #,##0.00_K_M_-;_-* &quot;-&quot;??_K_M_-;_-@_-"/>
    <numFmt numFmtId="168" formatCode="#,##0.0000"/>
    <numFmt numFmtId="169" formatCode="0.0000"/>
    <numFmt numFmtId="170" formatCode="#,##0.000000"/>
    <numFmt numFmtId="171" formatCode="0;[Red]0"/>
    <numFmt numFmtId="172" formatCode="#,##0;[Red]#,##0"/>
    <numFmt numFmtId="173" formatCode="#,##0.00;[Red]#,##0.00"/>
    <numFmt numFmtId="174" formatCode="#,##0\ _D_i_n_.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sz val="10"/>
      <color indexed="63"/>
      <name val="Segoe UI"/>
      <family val="2"/>
    </font>
    <font>
      <b/>
      <sz val="8"/>
      <color indexed="63"/>
      <name val="Arial"/>
      <family val="2"/>
    </font>
    <font>
      <b/>
      <sz val="10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404040"/>
      <name val="Arial"/>
      <family val="2"/>
    </font>
    <font>
      <sz val="10"/>
      <color rgb="FF404040"/>
      <name val="Segoe UI"/>
      <family val="2"/>
    </font>
    <font>
      <b/>
      <sz val="8"/>
      <color rgb="FF404040"/>
      <name val="Arial"/>
      <family val="2"/>
    </font>
    <font>
      <b/>
      <sz val="10"/>
      <color rgb="FF40404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8F8F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6" fontId="3" fillId="0" borderId="0" xfId="46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>
      <alignment/>
      <protection/>
    </xf>
    <xf numFmtId="168" fontId="3" fillId="0" borderId="0" xfId="60" applyNumberFormat="1" applyFont="1" applyFill="1">
      <alignment/>
      <protection/>
    </xf>
    <xf numFmtId="4" fontId="3" fillId="0" borderId="0" xfId="60" applyNumberFormat="1" applyFont="1" applyFill="1" applyAlignment="1">
      <alignment/>
      <protection/>
    </xf>
    <xf numFmtId="0" fontId="3" fillId="0" borderId="0" xfId="60" applyFont="1" applyFill="1" applyBorder="1" applyAlignment="1">
      <alignment/>
      <protection/>
    </xf>
    <xf numFmtId="170" fontId="3" fillId="0" borderId="0" xfId="60" applyNumberFormat="1" applyFont="1" applyFill="1" applyBorder="1" applyAlignment="1">
      <alignment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Alignment="1">
      <alignment/>
      <protection/>
    </xf>
    <xf numFmtId="0" fontId="0" fillId="0" borderId="0" xfId="60" applyFill="1">
      <alignment/>
      <protection/>
    </xf>
    <xf numFmtId="0" fontId="4" fillId="0" borderId="13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4" fontId="8" fillId="0" borderId="10" xfId="60" applyNumberFormat="1" applyFont="1" applyFill="1" applyBorder="1">
      <alignment/>
      <protection/>
    </xf>
    <xf numFmtId="0" fontId="8" fillId="0" borderId="10" xfId="60" applyFont="1" applyFill="1" applyBorder="1">
      <alignment/>
      <protection/>
    </xf>
    <xf numFmtId="0" fontId="8" fillId="0" borderId="10" xfId="60" applyFont="1" applyFill="1" applyBorder="1" applyAlignment="1">
      <alignment/>
      <protection/>
    </xf>
    <xf numFmtId="169" fontId="8" fillId="0" borderId="10" xfId="60" applyNumberFormat="1" applyFont="1" applyFill="1" applyBorder="1">
      <alignment/>
      <protection/>
    </xf>
    <xf numFmtId="4" fontId="4" fillId="0" borderId="10" xfId="60" applyNumberFormat="1" applyFont="1" applyFill="1" applyBorder="1">
      <alignment/>
      <protection/>
    </xf>
    <xf numFmtId="0" fontId="4" fillId="0" borderId="10" xfId="60" applyFont="1" applyFill="1" applyBorder="1">
      <alignment/>
      <protection/>
    </xf>
    <xf numFmtId="4" fontId="4" fillId="0" borderId="10" xfId="60" applyNumberFormat="1" applyFont="1" applyFill="1" applyBorder="1" applyAlignment="1">
      <alignment horizontal="right" vertical="top" wrapText="1"/>
      <protection/>
    </xf>
    <xf numFmtId="49" fontId="4" fillId="0" borderId="10" xfId="60" applyNumberFormat="1" applyFont="1" applyFill="1" applyBorder="1" applyAlignment="1">
      <alignment horizontal="right" vertical="top" wrapText="1"/>
      <protection/>
    </xf>
    <xf numFmtId="0" fontId="4" fillId="0" borderId="10" xfId="60" applyFont="1" applyFill="1" applyBorder="1" applyAlignment="1">
      <alignment horizontal="left" vertical="top" wrapText="1"/>
      <protection/>
    </xf>
    <xf numFmtId="169" fontId="4" fillId="0" borderId="10" xfId="60" applyNumberFormat="1" applyFont="1" applyFill="1" applyBorder="1" applyAlignment="1">
      <alignment vertical="top" wrapText="1"/>
      <protection/>
    </xf>
    <xf numFmtId="0" fontId="3" fillId="0" borderId="0" xfId="60" applyFont="1" applyFill="1">
      <alignment/>
      <protection/>
    </xf>
    <xf numFmtId="4" fontId="4" fillId="0" borderId="10" xfId="60" applyNumberFormat="1" applyFont="1" applyFill="1" applyBorder="1" applyAlignment="1">
      <alignment vertical="top" wrapText="1"/>
      <protection/>
    </xf>
    <xf numFmtId="0" fontId="4" fillId="0" borderId="10" xfId="60" applyFont="1" applyFill="1" applyBorder="1" applyAlignment="1">
      <alignment vertical="top" wrapText="1"/>
      <protection/>
    </xf>
    <xf numFmtId="173" fontId="4" fillId="0" borderId="10" xfId="60" applyNumberFormat="1" applyFont="1" applyFill="1" applyBorder="1">
      <alignment/>
      <protection/>
    </xf>
    <xf numFmtId="4" fontId="4" fillId="0" borderId="10" xfId="60" applyNumberFormat="1" applyFont="1" applyFill="1" applyBorder="1" applyAlignment="1">
      <alignment/>
      <protection/>
    </xf>
    <xf numFmtId="170" fontId="4" fillId="0" borderId="10" xfId="60" applyNumberFormat="1" applyFont="1" applyFill="1" applyBorder="1">
      <alignment/>
      <protection/>
    </xf>
    <xf numFmtId="170" fontId="4" fillId="0" borderId="10" xfId="60" applyNumberFormat="1" applyFont="1" applyFill="1" applyBorder="1" applyAlignment="1">
      <alignment/>
      <protection/>
    </xf>
    <xf numFmtId="0" fontId="4" fillId="0" borderId="13" xfId="60" applyFont="1" applyFill="1" applyBorder="1" applyAlignment="1">
      <alignment/>
      <protection/>
    </xf>
    <xf numFmtId="0" fontId="4" fillId="0" borderId="16" xfId="60" applyFont="1" applyFill="1" applyBorder="1" applyAlignment="1">
      <alignment/>
      <protection/>
    </xf>
    <xf numFmtId="3" fontId="4" fillId="0" borderId="10" xfId="60" applyNumberFormat="1" applyFont="1" applyFill="1" applyBorder="1" applyAlignment="1">
      <alignment/>
      <protection/>
    </xf>
    <xf numFmtId="168" fontId="4" fillId="0" borderId="10" xfId="60" applyNumberFormat="1" applyFont="1" applyFill="1" applyBorder="1" applyAlignment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Alignment="1">
      <alignment horizontal="center"/>
      <protection/>
    </xf>
    <xf numFmtId="4" fontId="0" fillId="0" borderId="0" xfId="61" applyNumberFormat="1" applyFill="1">
      <alignment/>
      <protection/>
    </xf>
    <xf numFmtId="4" fontId="0" fillId="0" borderId="0" xfId="62" applyNumberFormat="1" applyFill="1">
      <alignment/>
      <protection/>
    </xf>
    <xf numFmtId="0" fontId="3" fillId="0" borderId="0" xfId="60" applyFont="1" applyFill="1">
      <alignment/>
      <protection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8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0" xfId="62" applyFill="1" applyBorder="1">
      <alignment/>
      <protection/>
    </xf>
    <xf numFmtId="4" fontId="0" fillId="0" borderId="0" xfId="62" applyNumberFormat="1" applyFill="1" applyBorder="1">
      <alignment/>
      <protection/>
    </xf>
    <xf numFmtId="3" fontId="3" fillId="0" borderId="0" xfId="60" applyNumberFormat="1" applyFont="1" applyFill="1">
      <alignment/>
      <protection/>
    </xf>
    <xf numFmtId="168" fontId="3" fillId="0" borderId="0" xfId="60" applyNumberFormat="1" applyFont="1" applyFill="1">
      <alignment/>
      <protection/>
    </xf>
    <xf numFmtId="4" fontId="3" fillId="0" borderId="0" xfId="60" applyNumberFormat="1" applyFont="1" applyFill="1" applyBorder="1" applyAlignment="1">
      <alignment/>
      <protection/>
    </xf>
    <xf numFmtId="0" fontId="3" fillId="0" borderId="0" xfId="60" applyFont="1" applyFill="1" applyBorder="1" applyAlignment="1">
      <alignment/>
      <protection/>
    </xf>
    <xf numFmtId="170" fontId="3" fillId="0" borderId="0" xfId="60" applyNumberFormat="1" applyFont="1" applyFill="1" applyBorder="1" applyAlignment="1">
      <alignment/>
      <protection/>
    </xf>
    <xf numFmtId="0" fontId="3" fillId="0" borderId="0" xfId="60" applyFont="1" applyFill="1" applyBorder="1">
      <alignment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3" fontId="3" fillId="0" borderId="16" xfId="60" applyNumberFormat="1" applyFont="1" applyFill="1" applyBorder="1" applyAlignment="1">
      <alignment vertical="center" wrapText="1"/>
      <protection/>
    </xf>
    <xf numFmtId="168" fontId="3" fillId="0" borderId="16" xfId="60" applyNumberFormat="1" applyFont="1" applyFill="1" applyBorder="1" applyAlignment="1">
      <alignment vertical="center" wrapText="1"/>
      <protection/>
    </xf>
    <xf numFmtId="0" fontId="3" fillId="0" borderId="18" xfId="60" applyFont="1" applyFill="1" applyBorder="1" applyAlignment="1">
      <alignment vertical="center"/>
      <protection/>
    </xf>
    <xf numFmtId="0" fontId="3" fillId="0" borderId="15" xfId="60" applyFont="1" applyFill="1" applyBorder="1" applyAlignment="1">
      <alignment vertical="center"/>
      <protection/>
    </xf>
    <xf numFmtId="3" fontId="3" fillId="0" borderId="19" xfId="60" applyNumberFormat="1" applyFont="1" applyFill="1" applyBorder="1" applyAlignment="1">
      <alignment vertical="center"/>
      <protection/>
    </xf>
    <xf numFmtId="168" fontId="3" fillId="0" borderId="19" xfId="60" applyNumberFormat="1" applyFont="1" applyFill="1" applyBorder="1" applyAlignment="1">
      <alignment vertical="center"/>
      <protection/>
    </xf>
    <xf numFmtId="0" fontId="47" fillId="34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3" fillId="0" borderId="10" xfId="60" applyFont="1" applyFill="1" applyBorder="1" applyAlignment="1">
      <alignment horizontal="center" vertical="center"/>
      <protection/>
    </xf>
    <xf numFmtId="0" fontId="47" fillId="34" borderId="10" xfId="0" applyFont="1" applyFill="1" applyBorder="1" applyAlignment="1">
      <alignment horizontal="right" vertical="center" wrapText="1"/>
    </xf>
    <xf numFmtId="4" fontId="47" fillId="34" borderId="10" xfId="0" applyNumberFormat="1" applyFont="1" applyFill="1" applyBorder="1" applyAlignment="1">
      <alignment horizontal="right" vertical="center" wrapText="1"/>
    </xf>
    <xf numFmtId="0" fontId="7" fillId="0" borderId="20" xfId="60" applyFont="1" applyFill="1" applyBorder="1" applyAlignment="1">
      <alignment/>
      <protection/>
    </xf>
    <xf numFmtId="0" fontId="7" fillId="0" borderId="17" xfId="60" applyFont="1" applyFill="1" applyBorder="1" applyAlignment="1">
      <alignment horizontal="center"/>
      <protection/>
    </xf>
    <xf numFmtId="0" fontId="7" fillId="0" borderId="17" xfId="60" applyFont="1" applyFill="1" applyBorder="1">
      <alignment/>
      <protection/>
    </xf>
    <xf numFmtId="0" fontId="0" fillId="0" borderId="17" xfId="60" applyFont="1" applyFill="1" applyBorder="1">
      <alignment/>
      <protection/>
    </xf>
    <xf numFmtId="3" fontId="7" fillId="0" borderId="17" xfId="60" applyNumberFormat="1" applyFont="1" applyFill="1" applyBorder="1">
      <alignment/>
      <protection/>
    </xf>
    <xf numFmtId="0" fontId="3" fillId="0" borderId="15" xfId="60" applyFont="1" applyFill="1" applyBorder="1" applyAlignment="1">
      <alignment vertical="top" wrapText="1"/>
      <protection/>
    </xf>
    <xf numFmtId="0" fontId="3" fillId="0" borderId="15" xfId="60" applyFont="1" applyFill="1" applyBorder="1" applyAlignment="1">
      <alignment horizontal="right" vertical="top" wrapText="1"/>
      <protection/>
    </xf>
    <xf numFmtId="0" fontId="3" fillId="0" borderId="15" xfId="60" applyFont="1" applyFill="1" applyBorder="1" applyAlignment="1">
      <alignment horizontal="center"/>
      <protection/>
    </xf>
    <xf numFmtId="0" fontId="3" fillId="0" borderId="15" xfId="60" applyFont="1" applyFill="1" applyBorder="1" applyAlignment="1">
      <alignment horizontal="center" vertical="top" wrapText="1"/>
      <protection/>
    </xf>
    <xf numFmtId="0" fontId="0" fillId="0" borderId="10" xfId="60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center"/>
      <protection/>
    </xf>
    <xf numFmtId="9" fontId="3" fillId="0" borderId="10" xfId="65" applyFont="1" applyFill="1" applyBorder="1" applyAlignment="1">
      <alignment/>
    </xf>
    <xf numFmtId="0" fontId="3" fillId="0" borderId="10" xfId="60" applyFont="1" applyFill="1" applyBorder="1" applyAlignment="1">
      <alignment horizontal="center" vertical="top" wrapText="1"/>
      <protection/>
    </xf>
    <xf numFmtId="0" fontId="3" fillId="0" borderId="10" xfId="60" applyFont="1" applyFill="1" applyBorder="1" applyAlignment="1">
      <alignment horizontal="right" vertical="center" wrapText="1"/>
      <protection/>
    </xf>
    <xf numFmtId="0" fontId="0" fillId="0" borderId="10" xfId="60" applyFont="1" applyFill="1" applyBorder="1" applyAlignment="1">
      <alignment horizontal="right"/>
      <protection/>
    </xf>
    <xf numFmtId="0" fontId="3" fillId="0" borderId="10" xfId="60" applyFont="1" applyFill="1" applyBorder="1">
      <alignment/>
      <protection/>
    </xf>
    <xf numFmtId="0" fontId="3" fillId="0" borderId="17" xfId="60" applyFont="1" applyFill="1" applyBorder="1" applyAlignment="1">
      <alignment horizontal="left" vertical="top" wrapText="1"/>
      <protection/>
    </xf>
    <xf numFmtId="0" fontId="3" fillId="0" borderId="17" xfId="60" applyFont="1" applyFill="1" applyBorder="1" applyAlignment="1">
      <alignment vertical="top" wrapText="1"/>
      <protection/>
    </xf>
    <xf numFmtId="0" fontId="3" fillId="0" borderId="17" xfId="60" applyFont="1" applyFill="1" applyBorder="1" applyAlignment="1">
      <alignment horizontal="center"/>
      <protection/>
    </xf>
    <xf numFmtId="0" fontId="0" fillId="0" borderId="17" xfId="60" applyFont="1" applyFill="1" applyBorder="1" applyAlignment="1">
      <alignment horizontal="center"/>
      <protection/>
    </xf>
    <xf numFmtId="3" fontId="3" fillId="0" borderId="17" xfId="60" applyNumberFormat="1" applyFont="1" applyFill="1" applyBorder="1" applyAlignment="1">
      <alignment horizontal="center"/>
      <protection/>
    </xf>
    <xf numFmtId="171" fontId="3" fillId="0" borderId="10" xfId="60" applyNumberFormat="1" applyFont="1" applyFill="1" applyBorder="1" applyAlignment="1">
      <alignment horizontal="center"/>
      <protection/>
    </xf>
    <xf numFmtId="0" fontId="0" fillId="0" borderId="10" xfId="60" applyFont="1" applyFill="1" applyBorder="1">
      <alignment/>
      <protection/>
    </xf>
    <xf numFmtId="1" fontId="3" fillId="0" borderId="10" xfId="60" applyNumberFormat="1" applyFont="1" applyFill="1" applyBorder="1" applyAlignment="1">
      <alignment horizontal="center"/>
      <protection/>
    </xf>
    <xf numFmtId="172" fontId="3" fillId="0" borderId="10" xfId="60" applyNumberFormat="1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 applyAlignment="1">
      <alignment horizontal="right" vertical="top" wrapText="1"/>
      <protection/>
    </xf>
    <xf numFmtId="3" fontId="3" fillId="0" borderId="10" xfId="60" applyNumberFormat="1" applyFont="1" applyFill="1" applyBorder="1" applyAlignment="1">
      <alignment horizontal="center"/>
      <protection/>
    </xf>
    <xf numFmtId="168" fontId="3" fillId="0" borderId="10" xfId="60" applyNumberFormat="1" applyFont="1" applyFill="1" applyBorder="1" applyAlignment="1">
      <alignment vertical="top" wrapText="1"/>
      <protection/>
    </xf>
    <xf numFmtId="1" fontId="3" fillId="0" borderId="10" xfId="60" applyNumberFormat="1" applyFont="1" applyFill="1" applyBorder="1">
      <alignment/>
      <protection/>
    </xf>
    <xf numFmtId="0" fontId="3" fillId="0" borderId="10" xfId="60" applyFont="1" applyFill="1" applyBorder="1" applyAlignment="1">
      <alignment vertical="top" wrapText="1"/>
      <protection/>
    </xf>
    <xf numFmtId="0" fontId="0" fillId="0" borderId="0" xfId="60" applyFont="1" applyFill="1">
      <alignment/>
      <protection/>
    </xf>
    <xf numFmtId="3" fontId="3" fillId="0" borderId="10" xfId="60" applyNumberFormat="1" applyFont="1" applyFill="1" applyBorder="1" applyAlignment="1">
      <alignment vertical="top" wrapText="1"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0" fontId="3" fillId="0" borderId="13" xfId="60" applyFont="1" applyFill="1" applyBorder="1" applyAlignment="1">
      <alignment vertical="top" wrapText="1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/>
      <protection/>
    </xf>
    <xf numFmtId="3" fontId="3" fillId="0" borderId="10" xfId="60" applyNumberFormat="1" applyFont="1" applyFill="1" applyBorder="1" applyAlignment="1">
      <alignment/>
      <protection/>
    </xf>
    <xf numFmtId="168" fontId="3" fillId="0" borderId="10" xfId="60" applyNumberFormat="1" applyFont="1" applyFill="1" applyBorder="1" applyAlignment="1">
      <alignment/>
      <protection/>
    </xf>
    <xf numFmtId="168" fontId="3" fillId="0" borderId="10" xfId="60" applyNumberFormat="1" applyFont="1" applyFill="1" applyBorder="1">
      <alignment/>
      <protection/>
    </xf>
    <xf numFmtId="4" fontId="3" fillId="0" borderId="0" xfId="60" applyNumberFormat="1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4" fontId="3" fillId="0" borderId="0" xfId="60" applyNumberFormat="1" applyFont="1" applyFill="1" applyAlignment="1">
      <alignment/>
      <protection/>
    </xf>
    <xf numFmtId="170" fontId="3" fillId="0" borderId="0" xfId="60" applyNumberFormat="1" applyFont="1" applyFill="1">
      <alignment/>
      <protection/>
    </xf>
    <xf numFmtId="173" fontId="3" fillId="0" borderId="0" xfId="60" applyNumberFormat="1" applyFont="1" applyFill="1" applyBorder="1">
      <alignment/>
      <protection/>
    </xf>
    <xf numFmtId="0" fontId="48" fillId="0" borderId="0" xfId="0" applyFont="1" applyAlignment="1">
      <alignment horizontal="left" vertical="center" indent="1"/>
    </xf>
    <xf numFmtId="0" fontId="49" fillId="34" borderId="21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49" fillId="34" borderId="24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right" vertical="center" wrapText="1"/>
    </xf>
    <xf numFmtId="4" fontId="47" fillId="34" borderId="24" xfId="0" applyNumberFormat="1" applyFont="1" applyFill="1" applyBorder="1" applyAlignment="1">
      <alignment horizontal="right" vertical="center" wrapText="1"/>
    </xf>
    <xf numFmtId="4" fontId="49" fillId="34" borderId="24" xfId="0" applyNumberFormat="1" applyFont="1" applyFill="1" applyBorder="1" applyAlignment="1">
      <alignment horizontal="right" vertical="center" wrapText="1"/>
    </xf>
    <xf numFmtId="0" fontId="49" fillId="34" borderId="24" xfId="0" applyFont="1" applyFill="1" applyBorder="1" applyAlignment="1">
      <alignment horizontal="right" vertical="center" wrapText="1"/>
    </xf>
    <xf numFmtId="0" fontId="3" fillId="0" borderId="10" xfId="60" applyFont="1" applyFill="1" applyBorder="1" applyAlignment="1">
      <alignment vertical="center" wrapText="1"/>
      <protection/>
    </xf>
    <xf numFmtId="168" fontId="3" fillId="0" borderId="10" xfId="60" applyNumberFormat="1" applyFont="1" applyFill="1" applyBorder="1" applyAlignment="1">
      <alignment vertical="center" wrapText="1"/>
      <protection/>
    </xf>
    <xf numFmtId="4" fontId="3" fillId="0" borderId="10" xfId="60" applyNumberFormat="1" applyFont="1" applyFill="1" applyBorder="1" applyAlignment="1">
      <alignment vertical="center" wrapText="1"/>
      <protection/>
    </xf>
    <xf numFmtId="170" fontId="3" fillId="0" borderId="10" xfId="60" applyNumberFormat="1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vertical="center"/>
      <protection/>
    </xf>
    <xf numFmtId="168" fontId="3" fillId="0" borderId="10" xfId="60" applyNumberFormat="1" applyFont="1" applyFill="1" applyBorder="1" applyAlignment="1">
      <alignment vertical="center"/>
      <protection/>
    </xf>
    <xf numFmtId="4" fontId="3" fillId="0" borderId="10" xfId="60" applyNumberFormat="1" applyFont="1" applyFill="1" applyBorder="1" applyAlignment="1">
      <alignment vertical="center"/>
      <protection/>
    </xf>
    <xf numFmtId="170" fontId="3" fillId="0" borderId="10" xfId="60" applyNumberFormat="1" applyFont="1" applyFill="1" applyBorder="1" applyAlignment="1">
      <alignment vertical="center"/>
      <protection/>
    </xf>
    <xf numFmtId="10" fontId="47" fillId="34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14" fontId="3" fillId="0" borderId="13" xfId="0" applyNumberFormat="1" applyFont="1" applyBorder="1" applyAlignment="1">
      <alignment horizontal="left" vertical="center"/>
    </xf>
    <xf numFmtId="14" fontId="3" fillId="0" borderId="16" xfId="0" applyNumberFormat="1" applyFont="1" applyBorder="1" applyAlignment="1">
      <alignment horizontal="left" vertical="center"/>
    </xf>
    <xf numFmtId="14" fontId="3" fillId="0" borderId="12" xfId="0" applyNumberFormat="1" applyFont="1" applyBorder="1" applyAlignment="1">
      <alignment horizontal="left" vertical="center"/>
    </xf>
    <xf numFmtId="0" fontId="49" fillId="34" borderId="25" xfId="0" applyFont="1" applyFill="1" applyBorder="1" applyAlignment="1">
      <alignment horizontal="left" vertical="center" wrapText="1"/>
    </xf>
    <xf numFmtId="0" fontId="49" fillId="34" borderId="26" xfId="0" applyFont="1" applyFill="1" applyBorder="1" applyAlignment="1">
      <alignment horizontal="left" vertical="center" wrapText="1"/>
    </xf>
    <xf numFmtId="0" fontId="49" fillId="34" borderId="27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49" fillId="34" borderId="21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7" fillId="0" borderId="0" xfId="60" applyFont="1" applyFill="1" applyAlignment="1">
      <alignment horizont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textRotation="90"/>
      <protection/>
    </xf>
    <xf numFmtId="0" fontId="3" fillId="0" borderId="11" xfId="60" applyFont="1" applyFill="1" applyBorder="1" applyAlignment="1">
      <alignment horizontal="center" vertical="center" textRotation="90"/>
      <protection/>
    </xf>
    <xf numFmtId="0" fontId="3" fillId="0" borderId="17" xfId="60" applyFont="1" applyFill="1" applyBorder="1" applyAlignment="1">
      <alignment horizontal="center" vertical="center" textRotation="90"/>
      <protection/>
    </xf>
    <xf numFmtId="168" fontId="3" fillId="0" borderId="15" xfId="60" applyNumberFormat="1" applyFont="1" applyFill="1" applyBorder="1" applyAlignment="1">
      <alignment horizontal="center" vertical="center" wrapText="1"/>
      <protection/>
    </xf>
    <xf numFmtId="168" fontId="3" fillId="0" borderId="11" xfId="60" applyNumberFormat="1" applyFont="1" applyFill="1" applyBorder="1" applyAlignment="1">
      <alignment horizontal="center" vertical="center" wrapText="1"/>
      <protection/>
    </xf>
    <xf numFmtId="168" fontId="3" fillId="0" borderId="17" xfId="60" applyNumberFormat="1" applyFont="1" applyFill="1" applyBorder="1" applyAlignment="1">
      <alignment horizontal="center" vertical="center" wrapText="1"/>
      <protection/>
    </xf>
    <xf numFmtId="170" fontId="3" fillId="0" borderId="18" xfId="60" applyNumberFormat="1" applyFont="1" applyFill="1" applyBorder="1" applyAlignment="1">
      <alignment horizontal="center" vertical="center" wrapText="1"/>
      <protection/>
    </xf>
    <xf numFmtId="170" fontId="3" fillId="0" borderId="28" xfId="60" applyNumberFormat="1" applyFont="1" applyFill="1" applyBorder="1" applyAlignment="1">
      <alignment horizontal="center" vertical="center" wrapText="1"/>
      <protection/>
    </xf>
    <xf numFmtId="170" fontId="3" fillId="0" borderId="29" xfId="60" applyNumberFormat="1" applyFont="1" applyFill="1" applyBorder="1" applyAlignment="1">
      <alignment horizontal="center" vertical="center" wrapText="1"/>
      <protection/>
    </xf>
    <xf numFmtId="170" fontId="3" fillId="0" borderId="15" xfId="60" applyNumberFormat="1" applyFont="1" applyFill="1" applyBorder="1" applyAlignment="1">
      <alignment horizontal="center" vertical="center" wrapText="1"/>
      <protection/>
    </xf>
    <xf numFmtId="170" fontId="3" fillId="0" borderId="11" xfId="60" applyNumberFormat="1" applyFont="1" applyFill="1" applyBorder="1" applyAlignment="1">
      <alignment horizontal="center" vertical="center" wrapText="1"/>
      <protection/>
    </xf>
    <xf numFmtId="170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28" xfId="60" applyFont="1" applyFill="1" applyBorder="1" applyAlignment="1">
      <alignment horizontal="center" vertical="center"/>
      <protection/>
    </xf>
    <xf numFmtId="0" fontId="3" fillId="0" borderId="29" xfId="60" applyFont="1" applyFill="1" applyBorder="1" applyAlignment="1">
      <alignment horizontal="center" vertical="center"/>
      <protection/>
    </xf>
    <xf numFmtId="4" fontId="3" fillId="0" borderId="15" xfId="60" applyNumberFormat="1" applyFont="1" applyFill="1" applyBorder="1" applyAlignment="1">
      <alignment horizontal="center" vertical="center" wrapText="1"/>
      <protection/>
    </xf>
    <xf numFmtId="4" fontId="3" fillId="0" borderId="11" xfId="60" applyNumberFormat="1" applyFont="1" applyFill="1" applyBorder="1" applyAlignment="1">
      <alignment horizontal="center" vertical="center" wrapText="1"/>
      <protection/>
    </xf>
    <xf numFmtId="4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3" fontId="3" fillId="0" borderId="15" xfId="60" applyNumberFormat="1" applyFont="1" applyFill="1" applyBorder="1" applyAlignment="1">
      <alignment horizontal="center" vertical="center" wrapText="1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/>
      <protection/>
    </xf>
    <xf numFmtId="0" fontId="3" fillId="0" borderId="16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166" fontId="3" fillId="0" borderId="0" xfId="46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6" fontId="3" fillId="0" borderId="0" xfId="46" applyFont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Izvještaj o nerealizovanim dobicima-gubicima za I-III mjesec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workbookViewId="0" topLeftCell="A1">
      <selection activeCell="C7" sqref="C7"/>
    </sheetView>
  </sheetViews>
  <sheetFormatPr defaultColWidth="9.140625" defaultRowHeight="12.75"/>
  <cols>
    <col min="1" max="1" width="1.8515625" style="0" customWidth="1"/>
    <col min="2" max="2" width="7.421875" style="0" customWidth="1"/>
    <col min="3" max="3" width="49.57421875" style="0" customWidth="1"/>
    <col min="4" max="4" width="13.5742187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2:3" ht="12.75">
      <c r="B1" s="4" t="s">
        <v>488</v>
      </c>
      <c r="C1" s="4"/>
    </row>
    <row r="2" spans="2:3" ht="12.75">
      <c r="B2" s="4" t="s">
        <v>478</v>
      </c>
      <c r="C2" s="4"/>
    </row>
    <row r="3" spans="2:3" ht="12.75">
      <c r="B3" s="4" t="s">
        <v>327</v>
      </c>
      <c r="C3" s="4"/>
    </row>
    <row r="4" spans="2:3" ht="12.75">
      <c r="B4" s="102" t="s">
        <v>328</v>
      </c>
      <c r="C4" s="4"/>
    </row>
    <row r="5" spans="2:3" ht="12.75">
      <c r="B5" s="4" t="s">
        <v>329</v>
      </c>
      <c r="C5" s="4"/>
    </row>
    <row r="6" spans="2:3" ht="12.75">
      <c r="B6" s="4" t="s">
        <v>479</v>
      </c>
      <c r="C6" s="4"/>
    </row>
    <row r="7" spans="2:3" ht="12.75">
      <c r="B7" s="4"/>
      <c r="C7" s="4"/>
    </row>
    <row r="8" spans="2:6" ht="12.75">
      <c r="B8" s="259" t="s">
        <v>480</v>
      </c>
      <c r="C8" s="259"/>
      <c r="D8" s="259"/>
      <c r="E8" s="259"/>
      <c r="F8" s="259"/>
    </row>
    <row r="9" spans="2:6" ht="12.75">
      <c r="B9" s="259" t="s">
        <v>224</v>
      </c>
      <c r="C9" s="259"/>
      <c r="D9" s="259"/>
      <c r="E9" s="259"/>
      <c r="F9" s="259"/>
    </row>
    <row r="10" spans="2:6" ht="12.75">
      <c r="B10" s="260" t="s">
        <v>487</v>
      </c>
      <c r="C10" s="260"/>
      <c r="D10" s="260"/>
      <c r="E10" s="260"/>
      <c r="F10" s="260"/>
    </row>
    <row r="11" spans="2:6" ht="12.75">
      <c r="B11" s="4"/>
      <c r="C11" s="5"/>
      <c r="D11" s="5"/>
      <c r="E11" s="5"/>
      <c r="F11" s="5" t="s">
        <v>9</v>
      </c>
    </row>
    <row r="12" spans="1:8" ht="33.75">
      <c r="A12" s="4"/>
      <c r="B12" s="106" t="s">
        <v>369</v>
      </c>
      <c r="C12" s="6" t="s">
        <v>0</v>
      </c>
      <c r="D12" s="6" t="s">
        <v>1</v>
      </c>
      <c r="E12" s="6" t="s">
        <v>2</v>
      </c>
      <c r="F12" s="106" t="s">
        <v>3</v>
      </c>
      <c r="G12" s="97"/>
      <c r="H12" s="4"/>
    </row>
    <row r="13" spans="1:25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97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2.75">
      <c r="A14" s="4"/>
      <c r="B14" s="8"/>
      <c r="C14" s="26" t="s">
        <v>477</v>
      </c>
      <c r="D14" s="9" t="s">
        <v>225</v>
      </c>
      <c r="E14" s="29">
        <f>SUM(E15+E16+E22+E29+E30)</f>
        <v>215905</v>
      </c>
      <c r="F14" s="29">
        <f>F15+F16+F22+F29+F30</f>
        <v>179566</v>
      </c>
      <c r="G14" s="97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22.5">
      <c r="A15" s="4"/>
      <c r="B15" s="6" t="s">
        <v>226</v>
      </c>
      <c r="C15" s="26" t="s">
        <v>331</v>
      </c>
      <c r="D15" s="9" t="s">
        <v>227</v>
      </c>
      <c r="E15" s="29">
        <v>139502</v>
      </c>
      <c r="F15" s="29">
        <v>139746</v>
      </c>
      <c r="G15" s="97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.75">
      <c r="A16" s="4"/>
      <c r="B16" s="6"/>
      <c r="C16" s="26" t="s">
        <v>332</v>
      </c>
      <c r="D16" s="9" t="s">
        <v>228</v>
      </c>
      <c r="E16" s="29">
        <f>E17+E18+E19+E20+E21</f>
        <v>76403</v>
      </c>
      <c r="F16" s="29">
        <v>39785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229</v>
      </c>
      <c r="C17" s="3" t="s">
        <v>230</v>
      </c>
      <c r="D17" s="9" t="s">
        <v>231</v>
      </c>
      <c r="E17" s="40">
        <v>12821</v>
      </c>
      <c r="F17" s="40">
        <v>12821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2.5">
      <c r="A18" s="4"/>
      <c r="B18" s="6" t="s">
        <v>232</v>
      </c>
      <c r="C18" s="2" t="s">
        <v>233</v>
      </c>
      <c r="D18" s="9" t="s">
        <v>234</v>
      </c>
      <c r="E18" s="40">
        <v>63582</v>
      </c>
      <c r="F18" s="40">
        <v>26964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2.5">
      <c r="A19" s="4"/>
      <c r="B19" s="6" t="s">
        <v>235</v>
      </c>
      <c r="C19" s="2" t="s">
        <v>236</v>
      </c>
      <c r="D19" s="9" t="s">
        <v>237</v>
      </c>
      <c r="E19" s="40"/>
      <c r="F19" s="40">
        <v>0</v>
      </c>
      <c r="G19" s="4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22.5">
      <c r="A20" s="4"/>
      <c r="B20" s="6" t="s">
        <v>238</v>
      </c>
      <c r="C20" s="2" t="s">
        <v>239</v>
      </c>
      <c r="D20" s="9" t="s">
        <v>240</v>
      </c>
      <c r="E20" s="40">
        <v>0</v>
      </c>
      <c r="F20" s="40">
        <v>0</v>
      </c>
      <c r="G20" s="97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>
        <v>240</v>
      </c>
      <c r="C21" s="2" t="s">
        <v>330</v>
      </c>
      <c r="D21" s="105" t="s">
        <v>241</v>
      </c>
      <c r="E21" s="40"/>
      <c r="F21" s="40">
        <v>0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/>
      <c r="C22" s="26" t="s">
        <v>333</v>
      </c>
      <c r="D22" s="105" t="s">
        <v>242</v>
      </c>
      <c r="E22" s="40">
        <f>SUM(E23+E24+E25+E26+E27+E28)</f>
        <v>0</v>
      </c>
      <c r="F22" s="40"/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300</v>
      </c>
      <c r="C23" s="2" t="s">
        <v>244</v>
      </c>
      <c r="D23" s="105" t="s">
        <v>243</v>
      </c>
      <c r="E23" s="40"/>
      <c r="F23" s="40"/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301</v>
      </c>
      <c r="C24" s="2" t="s">
        <v>334</v>
      </c>
      <c r="D24" s="105" t="s">
        <v>245</v>
      </c>
      <c r="E24" s="40"/>
      <c r="F24" s="40"/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302</v>
      </c>
      <c r="C25" s="2" t="s">
        <v>335</v>
      </c>
      <c r="D25" s="105" t="s">
        <v>246</v>
      </c>
      <c r="E25" s="40">
        <v>0</v>
      </c>
      <c r="F25" s="40"/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303</v>
      </c>
      <c r="C26" s="2" t="s">
        <v>336</v>
      </c>
      <c r="D26" s="105" t="s">
        <v>247</v>
      </c>
      <c r="E26" s="40"/>
      <c r="F26" s="40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2.75">
      <c r="A27" s="4"/>
      <c r="B27" s="6">
        <v>309</v>
      </c>
      <c r="C27" s="2" t="s">
        <v>337</v>
      </c>
      <c r="D27" s="105" t="s">
        <v>248</v>
      </c>
      <c r="E27" s="40"/>
      <c r="F27" s="40"/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22.5">
      <c r="A28" s="4"/>
      <c r="B28" s="6" t="s">
        <v>251</v>
      </c>
      <c r="C28" s="2" t="s">
        <v>338</v>
      </c>
      <c r="D28" s="105" t="s">
        <v>249</v>
      </c>
      <c r="E28" s="40">
        <v>0</v>
      </c>
      <c r="F28" s="40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320</v>
      </c>
      <c r="C29" s="26" t="s">
        <v>253</v>
      </c>
      <c r="D29" s="105" t="s">
        <v>250</v>
      </c>
      <c r="E29" s="40"/>
      <c r="F29" s="40"/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>
        <v>33</v>
      </c>
      <c r="C30" s="26" t="s">
        <v>339</v>
      </c>
      <c r="D30" s="105" t="s">
        <v>252</v>
      </c>
      <c r="E30" s="29">
        <v>0</v>
      </c>
      <c r="F30" s="29">
        <v>35</v>
      </c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/>
      <c r="C31" s="26" t="s">
        <v>340</v>
      </c>
      <c r="D31" s="105" t="s">
        <v>254</v>
      </c>
      <c r="E31" s="29">
        <f>SUM(E32+E36+E42+E45+E48+E51+E52+E53)</f>
        <v>36104</v>
      </c>
      <c r="F31" s="29">
        <f>SUM(F32+F36+F42+F45+F48+F51+F52+F53)</f>
        <v>153276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</v>
      </c>
      <c r="C32" s="26" t="s">
        <v>341</v>
      </c>
      <c r="D32" s="105" t="s">
        <v>255</v>
      </c>
      <c r="E32" s="29">
        <f>SUM(E33+E34+E35)</f>
        <v>0</v>
      </c>
      <c r="F32" s="29">
        <f>SUM(F33:F35)</f>
        <v>0</v>
      </c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400.401</v>
      </c>
      <c r="C33" s="2" t="s">
        <v>258</v>
      </c>
      <c r="D33" s="105" t="s">
        <v>256</v>
      </c>
      <c r="E33" s="40"/>
      <c r="F33" s="40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402</v>
      </c>
      <c r="C34" s="2" t="s">
        <v>342</v>
      </c>
      <c r="D34" s="105" t="s">
        <v>257</v>
      </c>
      <c r="E34" s="40"/>
      <c r="F34" s="40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403</v>
      </c>
      <c r="C35" s="2" t="s">
        <v>343</v>
      </c>
      <c r="D35" s="105" t="s">
        <v>259</v>
      </c>
      <c r="E35" s="40"/>
      <c r="F35" s="40"/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</v>
      </c>
      <c r="C36" s="26" t="s">
        <v>344</v>
      </c>
      <c r="D36" s="105" t="s">
        <v>260</v>
      </c>
      <c r="E36" s="40">
        <f>SUM(E37+E38+E39+E40+E41)</f>
        <v>12000</v>
      </c>
      <c r="F36" s="40">
        <f>SUM(F37+F38+F39+F40+F41)</f>
        <v>5396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410</v>
      </c>
      <c r="C37" s="2" t="s">
        <v>263</v>
      </c>
      <c r="D37" s="105" t="s">
        <v>261</v>
      </c>
      <c r="E37" s="40"/>
      <c r="F37" s="40"/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413</v>
      </c>
      <c r="C38" s="2" t="s">
        <v>345</v>
      </c>
      <c r="D38" s="105" t="s">
        <v>262</v>
      </c>
      <c r="E38" s="40"/>
      <c r="F38" s="40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414</v>
      </c>
      <c r="C39" s="2" t="s">
        <v>346</v>
      </c>
      <c r="D39" s="105" t="s">
        <v>264</v>
      </c>
      <c r="E39" s="40"/>
      <c r="F39" s="40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2.75">
      <c r="A40" s="4"/>
      <c r="B40" s="6">
        <v>415</v>
      </c>
      <c r="C40" s="2" t="s">
        <v>347</v>
      </c>
      <c r="D40" s="105" t="s">
        <v>265</v>
      </c>
      <c r="E40" s="40"/>
      <c r="F40" s="40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22.5">
      <c r="A41" s="4"/>
      <c r="B41" s="106" t="s">
        <v>366</v>
      </c>
      <c r="C41" s="2" t="s">
        <v>348</v>
      </c>
      <c r="D41" s="105" t="s">
        <v>266</v>
      </c>
      <c r="E41" s="29">
        <v>12000</v>
      </c>
      <c r="F41" s="29">
        <v>5396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2.75">
      <c r="A42" s="4"/>
      <c r="B42" s="106">
        <v>42</v>
      </c>
      <c r="C42" s="26" t="s">
        <v>351</v>
      </c>
      <c r="D42" s="105" t="s">
        <v>267</v>
      </c>
      <c r="E42" s="29">
        <f>SUM(E43+E44)</f>
        <v>24104</v>
      </c>
      <c r="F42" s="29">
        <f>F43+F44</f>
        <v>24104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33.75">
      <c r="A43" s="4"/>
      <c r="B43" s="106" t="s">
        <v>367</v>
      </c>
      <c r="C43" s="104" t="s">
        <v>350</v>
      </c>
      <c r="D43" s="105" t="s">
        <v>268</v>
      </c>
      <c r="E43" s="29">
        <v>24104</v>
      </c>
      <c r="F43" s="29">
        <v>24104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4"/>
      <c r="B44" s="6">
        <v>422</v>
      </c>
      <c r="C44" s="104" t="s">
        <v>349</v>
      </c>
      <c r="D44" s="105" t="s">
        <v>269</v>
      </c>
      <c r="E44" s="29"/>
      <c r="F44" s="29"/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</v>
      </c>
      <c r="C45" s="26" t="s">
        <v>352</v>
      </c>
      <c r="D45" s="105" t="s">
        <v>271</v>
      </c>
      <c r="E45" s="29">
        <f>SUM(E46+E47)</f>
        <v>0</v>
      </c>
      <c r="F45" s="29">
        <f>F46+F47</f>
        <v>0</v>
      </c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430</v>
      </c>
      <c r="C46" s="2" t="s">
        <v>270</v>
      </c>
      <c r="D46" s="105" t="s">
        <v>273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431.439</v>
      </c>
      <c r="C47" s="2" t="s">
        <v>272</v>
      </c>
      <c r="D47" s="105" t="s">
        <v>274</v>
      </c>
      <c r="E47" s="29"/>
      <c r="F47" s="29"/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</v>
      </c>
      <c r="C48" s="26" t="s">
        <v>353</v>
      </c>
      <c r="D48" s="105" t="s">
        <v>276</v>
      </c>
      <c r="E48" s="29"/>
      <c r="F48" s="29">
        <f>F49+F50</f>
        <v>0</v>
      </c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440.441</v>
      </c>
      <c r="C49" s="2" t="s">
        <v>275</v>
      </c>
      <c r="D49" s="105" t="s">
        <v>278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449</v>
      </c>
      <c r="C50" s="2" t="s">
        <v>277</v>
      </c>
      <c r="D50" s="105" t="s">
        <v>280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450</v>
      </c>
      <c r="C51" s="26" t="s">
        <v>279</v>
      </c>
      <c r="D51" s="105" t="s">
        <v>281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460</v>
      </c>
      <c r="C52" s="26" t="s">
        <v>354</v>
      </c>
      <c r="D52" s="105" t="s">
        <v>282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47</v>
      </c>
      <c r="C53" s="26" t="s">
        <v>355</v>
      </c>
      <c r="D53" s="105" t="s">
        <v>283</v>
      </c>
      <c r="E53" s="29"/>
      <c r="F53" s="29">
        <v>123776</v>
      </c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4"/>
      <c r="B54" s="6">
        <v>48</v>
      </c>
      <c r="C54" s="26" t="s">
        <v>470</v>
      </c>
      <c r="D54" s="105"/>
      <c r="E54" s="29"/>
      <c r="F54" s="29"/>
      <c r="G54" s="4"/>
      <c r="H54" s="4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>
      <c r="A55" s="97"/>
      <c r="B55" s="6"/>
      <c r="C55" s="26" t="s">
        <v>356</v>
      </c>
      <c r="D55" s="105" t="s">
        <v>284</v>
      </c>
      <c r="E55" s="29">
        <f>SUM(E14-E31)</f>
        <v>179801</v>
      </c>
      <c r="F55" s="29">
        <f>SUM(F14-F31)</f>
        <v>26290</v>
      </c>
      <c r="G55" s="4"/>
      <c r="H55" s="97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 customHeight="1">
      <c r="A56" s="97"/>
      <c r="B56" s="6"/>
      <c r="C56" s="98" t="s">
        <v>357</v>
      </c>
      <c r="D56" s="105" t="s">
        <v>285</v>
      </c>
      <c r="E56" s="29">
        <f>SUM(E57+E61+E64+E68+E69-E72+E75)</f>
        <v>179801</v>
      </c>
      <c r="F56" s="29">
        <f>F57+F61+F64+F68+F69-F72+F75</f>
        <v>26290</v>
      </c>
      <c r="G56" s="97"/>
      <c r="H56" s="97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>
      <c r="A57" s="4"/>
      <c r="B57" s="6">
        <v>51</v>
      </c>
      <c r="C57" s="26" t="s">
        <v>358</v>
      </c>
      <c r="D57" s="105" t="s">
        <v>286</v>
      </c>
      <c r="E57" s="29">
        <f>E58+E59</f>
        <v>134760199</v>
      </c>
      <c r="F57" s="29">
        <f>F58+F59</f>
        <v>134760199</v>
      </c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 customHeight="1">
      <c r="A58" s="4"/>
      <c r="B58" s="6">
        <v>510</v>
      </c>
      <c r="C58" s="104" t="s">
        <v>359</v>
      </c>
      <c r="D58" s="105" t="s">
        <v>288</v>
      </c>
      <c r="E58" s="29">
        <v>134760199</v>
      </c>
      <c r="F58" s="29">
        <v>134760199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2.75">
      <c r="A59" s="4"/>
      <c r="B59" s="6">
        <v>512</v>
      </c>
      <c r="C59" s="2" t="s">
        <v>287</v>
      </c>
      <c r="D59" s="105" t="s">
        <v>289</v>
      </c>
      <c r="E59" s="29"/>
      <c r="F59" s="29"/>
      <c r="G59" s="4"/>
      <c r="H59" s="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23.25" customHeight="1">
      <c r="A60" s="4"/>
      <c r="B60" s="6">
        <v>513</v>
      </c>
      <c r="C60" s="166" t="s">
        <v>471</v>
      </c>
      <c r="D60" s="105"/>
      <c r="E60" s="29"/>
      <c r="F60" s="29"/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</v>
      </c>
      <c r="C61" s="99" t="s">
        <v>360</v>
      </c>
      <c r="D61" s="105" t="s">
        <v>291</v>
      </c>
      <c r="E61" s="29">
        <f>E62+E63</f>
        <v>2619595</v>
      </c>
      <c r="F61" s="29">
        <f>F62+F63</f>
        <v>2619595</v>
      </c>
      <c r="G61" s="4"/>
      <c r="H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520</v>
      </c>
      <c r="C62" s="2" t="s">
        <v>290</v>
      </c>
      <c r="D62" s="105" t="s">
        <v>293</v>
      </c>
      <c r="E62" s="29"/>
      <c r="F62" s="29"/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521</v>
      </c>
      <c r="C63" s="2" t="s">
        <v>292</v>
      </c>
      <c r="D63" s="105" t="s">
        <v>294</v>
      </c>
      <c r="E63" s="29">
        <v>2619595</v>
      </c>
      <c r="F63" s="29">
        <v>2619595</v>
      </c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2.75">
      <c r="A64" s="4"/>
      <c r="B64" s="6">
        <v>53</v>
      </c>
      <c r="C64" s="26" t="s">
        <v>361</v>
      </c>
      <c r="D64" s="105" t="s">
        <v>296</v>
      </c>
      <c r="E64" s="29">
        <f>SUM(E65+E66+E67)</f>
        <v>-2352704</v>
      </c>
      <c r="F64" s="29">
        <f>F65+F66+F67</f>
        <v>-3234759</v>
      </c>
      <c r="G64" s="4"/>
      <c r="H64" s="4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22.5">
      <c r="A65" s="97"/>
      <c r="B65" s="6">
        <v>530</v>
      </c>
      <c r="C65" s="3" t="s">
        <v>295</v>
      </c>
      <c r="D65" s="105" t="s">
        <v>298</v>
      </c>
      <c r="E65" s="29">
        <v>-2352704</v>
      </c>
      <c r="F65" s="29">
        <v>-3234759</v>
      </c>
      <c r="G65" s="4"/>
      <c r="H65" s="97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6">
        <v>531</v>
      </c>
      <c r="C66" s="2" t="s">
        <v>297</v>
      </c>
      <c r="D66" s="105" t="s">
        <v>299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23">
        <v>532</v>
      </c>
      <c r="C67" s="104" t="s">
        <v>362</v>
      </c>
      <c r="D67" s="105" t="s">
        <v>300</v>
      </c>
      <c r="E67" s="29"/>
      <c r="F67" s="29"/>
      <c r="G67" s="4"/>
      <c r="H67" s="4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54</v>
      </c>
      <c r="C68" s="44" t="s">
        <v>301</v>
      </c>
      <c r="D68" s="105" t="s">
        <v>302</v>
      </c>
      <c r="E68" s="29"/>
      <c r="F68" s="29"/>
      <c r="G68" s="114"/>
      <c r="H68" s="13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6">
        <v>55</v>
      </c>
      <c r="C69" s="26" t="s">
        <v>363</v>
      </c>
      <c r="D69" s="105" t="s">
        <v>303</v>
      </c>
      <c r="E69" s="29">
        <f>SUM(E70+E71)</f>
        <v>0</v>
      </c>
      <c r="F69" s="29">
        <f>F70+F71</f>
        <v>0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23">
        <v>550</v>
      </c>
      <c r="C70" s="2" t="s">
        <v>304</v>
      </c>
      <c r="D70" s="105" t="s">
        <v>305</v>
      </c>
      <c r="E70" s="29"/>
      <c r="F70" s="29"/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551</v>
      </c>
      <c r="C71" s="2" t="s">
        <v>306</v>
      </c>
      <c r="D71" s="105" t="s">
        <v>307</v>
      </c>
      <c r="E71" s="29"/>
      <c r="F71" s="29"/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16">
        <v>56</v>
      </c>
      <c r="C72" s="26" t="s">
        <v>308</v>
      </c>
      <c r="D72" s="105" t="s">
        <v>309</v>
      </c>
      <c r="E72" s="29">
        <f>SUM(E73+E74)</f>
        <v>134750923</v>
      </c>
      <c r="F72" s="29">
        <f>F73+F74</f>
        <v>134022379</v>
      </c>
      <c r="G72" s="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23">
        <v>560</v>
      </c>
      <c r="C73" s="2" t="s">
        <v>310</v>
      </c>
      <c r="D73" s="105" t="s">
        <v>311</v>
      </c>
      <c r="E73" s="29">
        <v>134022379</v>
      </c>
      <c r="F73" s="29">
        <v>109402171</v>
      </c>
      <c r="G73" s="70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100">
        <v>561</v>
      </c>
      <c r="C74" s="101" t="s">
        <v>312</v>
      </c>
      <c r="D74" s="9" t="s">
        <v>313</v>
      </c>
      <c r="E74" s="48">
        <v>728544</v>
      </c>
      <c r="F74" s="48">
        <v>24620208</v>
      </c>
      <c r="G74" s="70"/>
      <c r="H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2.75">
      <c r="A75" s="4"/>
      <c r="B75" s="16">
        <v>57</v>
      </c>
      <c r="C75" s="44" t="s">
        <v>364</v>
      </c>
      <c r="D75" s="9" t="s">
        <v>314</v>
      </c>
      <c r="E75" s="48">
        <f>SUM(E76+E77)</f>
        <v>-96366</v>
      </c>
      <c r="F75" s="48">
        <f>F76+F77</f>
        <v>-96366</v>
      </c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4"/>
      <c r="B76" s="16">
        <v>570</v>
      </c>
      <c r="C76" s="3" t="s">
        <v>315</v>
      </c>
      <c r="D76" s="9" t="s">
        <v>316</v>
      </c>
      <c r="E76" s="48"/>
      <c r="F76" s="48"/>
      <c r="G76" s="4"/>
      <c r="H76" s="4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22.5">
      <c r="A77" s="5"/>
      <c r="B77" s="16">
        <v>571</v>
      </c>
      <c r="C77" s="3" t="s">
        <v>317</v>
      </c>
      <c r="D77" s="9" t="s">
        <v>318</v>
      </c>
      <c r="E77" s="29">
        <v>-96366</v>
      </c>
      <c r="F77" s="29">
        <v>-96366</v>
      </c>
      <c r="G77" s="5"/>
      <c r="H77" s="5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4" t="s">
        <v>319</v>
      </c>
      <c r="D78" s="9" t="s">
        <v>320</v>
      </c>
      <c r="E78" s="29">
        <v>134760199</v>
      </c>
      <c r="F78" s="29">
        <v>134760199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2.75">
      <c r="A79" s="4"/>
      <c r="B79" s="2"/>
      <c r="C79" s="44" t="s">
        <v>365</v>
      </c>
      <c r="D79" s="9" t="s">
        <v>321</v>
      </c>
      <c r="E79" s="162">
        <f>SUM(E55/E78)</f>
        <v>0.0013342292556276203</v>
      </c>
      <c r="F79" s="162">
        <f>F55/F78</f>
        <v>0.00019508727498985067</v>
      </c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22.5">
      <c r="A80" s="4"/>
      <c r="B80" s="2"/>
      <c r="C80" s="44" t="s">
        <v>322</v>
      </c>
      <c r="D80" s="9" t="s">
        <v>323</v>
      </c>
      <c r="E80" s="29"/>
      <c r="F80" s="29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B81" s="1"/>
      <c r="C81" s="2" t="s">
        <v>324</v>
      </c>
      <c r="D81" s="9" t="s">
        <v>325</v>
      </c>
      <c r="E81" s="49"/>
      <c r="F81" s="49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2.75">
      <c r="A82" s="4"/>
      <c r="F82" s="46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26.25" customHeight="1">
      <c r="A83" s="4"/>
      <c r="B83" s="4" t="s">
        <v>163</v>
      </c>
      <c r="C83" s="261" t="s">
        <v>164</v>
      </c>
      <c r="D83" s="261"/>
      <c r="E83" s="262" t="s">
        <v>368</v>
      </c>
      <c r="F83" s="263"/>
      <c r="G83" s="4"/>
      <c r="H83" s="4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2:25" ht="12.75">
      <c r="B84" s="4" t="s">
        <v>486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51"/>
      <c r="F85" s="5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5:25" ht="12.75">
      <c r="E86" s="45"/>
      <c r="F86" s="46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0:25" ht="12.75"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7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25" ht="12.75">
      <c r="E90" s="70"/>
      <c r="F90" s="70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5:6" ht="12.75">
      <c r="E91" s="70"/>
      <c r="F91" s="70"/>
    </row>
  </sheetData>
  <sheetProtection/>
  <mergeCells count="5">
    <mergeCell ref="B8:F8"/>
    <mergeCell ref="B9:F9"/>
    <mergeCell ref="B10:F10"/>
    <mergeCell ref="C83:D83"/>
    <mergeCell ref="E83:F83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9" ht="12.75">
      <c r="A1" s="4" t="s">
        <v>488</v>
      </c>
      <c r="B1" s="4"/>
      <c r="I1" s="157"/>
    </row>
    <row r="2" spans="1:9" ht="12.75">
      <c r="A2" s="4" t="s">
        <v>478</v>
      </c>
      <c r="B2" s="4"/>
      <c r="I2" s="157"/>
    </row>
    <row r="3" spans="1:9" ht="12.75">
      <c r="A3" s="4" t="s">
        <v>327</v>
      </c>
      <c r="B3" s="4"/>
      <c r="I3" s="157"/>
    </row>
    <row r="4" spans="1:9" ht="12.75">
      <c r="A4" s="4" t="s">
        <v>328</v>
      </c>
      <c r="B4" s="4"/>
      <c r="I4" s="157"/>
    </row>
    <row r="5" spans="1:9" ht="12.75">
      <c r="A5" s="4" t="s">
        <v>329</v>
      </c>
      <c r="B5" s="4"/>
      <c r="G5" s="77"/>
      <c r="I5" s="157"/>
    </row>
    <row r="6" spans="1:9" ht="12.75">
      <c r="A6" s="4" t="s">
        <v>479</v>
      </c>
      <c r="B6" s="4"/>
      <c r="G6" s="77"/>
      <c r="I6" s="157"/>
    </row>
    <row r="7" spans="1:9" ht="12.75">
      <c r="A7" s="168"/>
      <c r="B7" s="168"/>
      <c r="C7" s="169"/>
      <c r="D7" s="169"/>
      <c r="E7" s="169"/>
      <c r="F7" s="169"/>
      <c r="G7" s="169"/>
      <c r="H7" s="169"/>
      <c r="I7" s="169"/>
    </row>
    <row r="8" spans="1:9" ht="12.75">
      <c r="A8" s="355" t="s">
        <v>44</v>
      </c>
      <c r="B8" s="355"/>
      <c r="C8" s="355"/>
      <c r="D8" s="355"/>
      <c r="E8" s="355"/>
      <c r="F8" s="355"/>
      <c r="G8" s="355"/>
      <c r="H8" s="355"/>
      <c r="I8" s="355"/>
    </row>
    <row r="9" spans="1:9" ht="12.75">
      <c r="A9" s="355" t="s">
        <v>43</v>
      </c>
      <c r="B9" s="355"/>
      <c r="C9" s="355"/>
      <c r="D9" s="355"/>
      <c r="E9" s="355"/>
      <c r="F9" s="355"/>
      <c r="G9" s="355"/>
      <c r="H9" s="355"/>
      <c r="I9" s="355"/>
    </row>
    <row r="10" spans="2:9" ht="12.75">
      <c r="B10" s="37" t="s">
        <v>427</v>
      </c>
      <c r="C10" s="4"/>
      <c r="D10" s="4"/>
      <c r="E10" s="4"/>
      <c r="F10" s="4"/>
      <c r="G10" s="4"/>
      <c r="H10" s="4"/>
      <c r="I10" s="4"/>
    </row>
    <row r="11" spans="2:9" ht="56.25">
      <c r="B11" s="359" t="s">
        <v>0</v>
      </c>
      <c r="C11" s="360"/>
      <c r="D11" s="6" t="s">
        <v>124</v>
      </c>
      <c r="E11" s="6" t="s">
        <v>123</v>
      </c>
      <c r="F11" s="6" t="s">
        <v>125</v>
      </c>
      <c r="G11" s="106" t="s">
        <v>428</v>
      </c>
      <c r="H11" s="106" t="s">
        <v>133</v>
      </c>
      <c r="I11" s="6" t="s">
        <v>126</v>
      </c>
    </row>
    <row r="12" spans="2:9" ht="12.75">
      <c r="B12" s="357"/>
      <c r="C12" s="358"/>
      <c r="D12" s="1"/>
      <c r="E12" s="1"/>
      <c r="F12" s="1"/>
      <c r="G12" s="1"/>
      <c r="H12" s="1"/>
      <c r="I12" s="1"/>
    </row>
    <row r="13" spans="2:9" ht="12.75">
      <c r="B13" s="357"/>
      <c r="C13" s="358"/>
      <c r="D13" s="1"/>
      <c r="E13" s="1"/>
      <c r="F13" s="1"/>
      <c r="G13" s="1"/>
      <c r="H13" s="1"/>
      <c r="I13" s="1"/>
    </row>
    <row r="14" spans="2:9" ht="12.75">
      <c r="B14" s="357"/>
      <c r="C14" s="358"/>
      <c r="D14" s="1"/>
      <c r="E14" s="1"/>
      <c r="F14" s="1"/>
      <c r="G14" s="1"/>
      <c r="H14" s="1"/>
      <c r="I14" s="1"/>
    </row>
    <row r="15" spans="2:9" ht="12.75">
      <c r="B15" s="361" t="s">
        <v>132</v>
      </c>
      <c r="C15" s="362"/>
      <c r="D15" s="1"/>
      <c r="E15" s="1"/>
      <c r="F15" s="1"/>
      <c r="G15" s="1"/>
      <c r="H15" s="1"/>
      <c r="I15" s="1"/>
    </row>
    <row r="17" ht="12.75">
      <c r="B17" s="37" t="s">
        <v>429</v>
      </c>
    </row>
    <row r="18" spans="2:9" ht="45">
      <c r="B18" s="359" t="s">
        <v>0</v>
      </c>
      <c r="C18" s="360"/>
      <c r="D18" s="359" t="s">
        <v>123</v>
      </c>
      <c r="E18" s="360"/>
      <c r="F18" s="359" t="s">
        <v>125</v>
      </c>
      <c r="G18" s="360"/>
      <c r="H18" s="106" t="s">
        <v>430</v>
      </c>
      <c r="I18" s="20" t="s">
        <v>133</v>
      </c>
    </row>
    <row r="19" spans="2:9" ht="12.75">
      <c r="B19" s="357"/>
      <c r="C19" s="358"/>
      <c r="D19" s="357"/>
      <c r="E19" s="358"/>
      <c r="F19" s="357"/>
      <c r="G19" s="358"/>
      <c r="H19" s="22"/>
      <c r="I19" s="21"/>
    </row>
    <row r="20" spans="2:9" ht="12.75">
      <c r="B20" s="357"/>
      <c r="C20" s="358"/>
      <c r="D20" s="357"/>
      <c r="E20" s="358"/>
      <c r="F20" s="357"/>
      <c r="G20" s="358"/>
      <c r="H20" s="22"/>
      <c r="I20" s="21"/>
    </row>
    <row r="22" spans="1:9" ht="45.75" customHeight="1">
      <c r="A22" s="4" t="s">
        <v>163</v>
      </c>
      <c r="D22" s="111"/>
      <c r="E22" s="356" t="s">
        <v>40</v>
      </c>
      <c r="F22" s="356"/>
      <c r="G22" s="111"/>
      <c r="H22" s="262" t="s">
        <v>368</v>
      </c>
      <c r="I22" s="263"/>
    </row>
    <row r="23" spans="1:13" ht="12.75">
      <c r="A23" s="4" t="s">
        <v>481</v>
      </c>
      <c r="B23" s="4"/>
      <c r="C23" s="4"/>
      <c r="D23" s="19"/>
      <c r="E23" s="19"/>
      <c r="F23" s="356" t="s">
        <v>41</v>
      </c>
      <c r="G23" s="356"/>
      <c r="H23" s="51"/>
      <c r="I23" s="52"/>
      <c r="L23" s="42"/>
      <c r="M23" s="42"/>
    </row>
    <row r="24" spans="7:9" ht="12.75">
      <c r="G24" s="19"/>
      <c r="H24" s="17"/>
      <c r="I24" s="19"/>
    </row>
  </sheetData>
  <sheetProtection/>
  <mergeCells count="19"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E36" sqref="E36:G36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1:10" ht="12.75">
      <c r="A1" s="4" t="s">
        <v>488</v>
      </c>
      <c r="B1" s="4"/>
      <c r="I1" s="157"/>
      <c r="J1" s="157"/>
    </row>
    <row r="2" spans="1:10" ht="12.75">
      <c r="A2" s="4" t="s">
        <v>478</v>
      </c>
      <c r="B2" s="4"/>
      <c r="I2" s="157"/>
      <c r="J2" s="157"/>
    </row>
    <row r="3" spans="1:10" ht="12.75">
      <c r="A3" s="4" t="s">
        <v>327</v>
      </c>
      <c r="B3" s="4"/>
      <c r="I3" s="157"/>
      <c r="J3" s="157"/>
    </row>
    <row r="4" spans="1:10" ht="12.75">
      <c r="A4" s="4" t="s">
        <v>328</v>
      </c>
      <c r="B4" s="4"/>
      <c r="I4" s="157"/>
      <c r="J4" s="157"/>
    </row>
    <row r="5" spans="1:10" ht="12.75">
      <c r="A5" s="4" t="s">
        <v>329</v>
      </c>
      <c r="B5" s="4"/>
      <c r="G5" s="77"/>
      <c r="I5" s="157"/>
      <c r="J5" s="157"/>
    </row>
    <row r="6" spans="1:10" ht="12.75">
      <c r="A6" s="4" t="s">
        <v>479</v>
      </c>
      <c r="B6" s="4"/>
      <c r="G6" s="77"/>
      <c r="I6" s="157"/>
      <c r="J6" s="157"/>
    </row>
    <row r="7" spans="1:10" ht="12.75">
      <c r="A7" s="168"/>
      <c r="B7" s="168"/>
      <c r="C7" s="169"/>
      <c r="D7" s="169"/>
      <c r="E7" s="169"/>
      <c r="F7" s="169"/>
      <c r="G7" s="169"/>
      <c r="H7" s="169"/>
      <c r="I7" s="169"/>
      <c r="J7" s="169"/>
    </row>
    <row r="8" spans="2:7" ht="12.75">
      <c r="B8" s="355" t="s">
        <v>149</v>
      </c>
      <c r="C8" s="355"/>
      <c r="D8" s="355"/>
      <c r="E8" s="355"/>
      <c r="F8" s="355"/>
      <c r="G8" s="355"/>
    </row>
    <row r="9" spans="2:7" ht="13.5" customHeight="1">
      <c r="B9" s="273" t="s">
        <v>487</v>
      </c>
      <c r="C9" s="380"/>
      <c r="D9" s="380"/>
      <c r="E9" s="380"/>
      <c r="F9" s="380"/>
      <c r="G9" s="380"/>
    </row>
    <row r="11" spans="2:5" ht="12.75">
      <c r="B11" s="37" t="s">
        <v>431</v>
      </c>
      <c r="E11" s="38"/>
    </row>
    <row r="12" spans="2:7" ht="22.5">
      <c r="B12" s="6" t="s">
        <v>150</v>
      </c>
      <c r="C12" s="6" t="s">
        <v>158</v>
      </c>
      <c r="D12" s="6" t="s">
        <v>118</v>
      </c>
      <c r="E12" s="6" t="s">
        <v>151</v>
      </c>
      <c r="F12" s="6" t="s">
        <v>152</v>
      </c>
      <c r="G12" s="106" t="s">
        <v>432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7" t="s">
        <v>58</v>
      </c>
      <c r="C19" s="77"/>
      <c r="E19" s="381" t="s">
        <v>59</v>
      </c>
      <c r="F19" s="381"/>
      <c r="G19" s="381"/>
    </row>
    <row r="20" spans="2:7" ht="12.75">
      <c r="B20" s="371" t="s">
        <v>433</v>
      </c>
      <c r="C20" s="382"/>
      <c r="D20" s="382"/>
      <c r="E20" s="382"/>
      <c r="F20" s="382"/>
      <c r="G20" s="372"/>
    </row>
    <row r="21" spans="2:7" ht="22.5">
      <c r="B21" s="6" t="s">
        <v>150</v>
      </c>
      <c r="C21" s="106" t="s">
        <v>158</v>
      </c>
      <c r="D21" s="387" t="s">
        <v>434</v>
      </c>
      <c r="E21" s="360"/>
      <c r="F21" s="106" t="s">
        <v>435</v>
      </c>
      <c r="G21" s="6" t="s">
        <v>156</v>
      </c>
    </row>
    <row r="22" spans="2:7" ht="11.25" customHeight="1">
      <c r="B22" s="16">
        <v>1</v>
      </c>
      <c r="C22" s="16">
        <v>2</v>
      </c>
      <c r="D22" s="365">
        <v>3</v>
      </c>
      <c r="E22" s="366"/>
      <c r="F22" s="16">
        <v>4</v>
      </c>
      <c r="G22" s="16">
        <v>5</v>
      </c>
    </row>
    <row r="23" spans="2:7" ht="12.75">
      <c r="B23" s="16">
        <v>1</v>
      </c>
      <c r="C23" s="2"/>
      <c r="D23" s="365"/>
      <c r="E23" s="366"/>
      <c r="F23" s="2"/>
      <c r="G23" s="2"/>
    </row>
    <row r="24" spans="2:7" ht="12.75">
      <c r="B24" s="16">
        <v>2</v>
      </c>
      <c r="C24" s="2"/>
      <c r="D24" s="365"/>
      <c r="E24" s="366"/>
      <c r="F24" s="2"/>
      <c r="G24" s="2"/>
    </row>
    <row r="25" spans="2:7" ht="12.75">
      <c r="B25" s="16">
        <v>3</v>
      </c>
      <c r="C25" s="2"/>
      <c r="D25" s="365"/>
      <c r="E25" s="366"/>
      <c r="F25" s="2"/>
      <c r="G25" s="2"/>
    </row>
    <row r="26" spans="2:7" ht="12.75">
      <c r="B26" s="16">
        <v>4</v>
      </c>
      <c r="C26" s="104" t="s">
        <v>436</v>
      </c>
      <c r="D26" s="365"/>
      <c r="E26" s="366"/>
      <c r="F26" s="2"/>
      <c r="G26" s="2"/>
    </row>
    <row r="27" spans="2:7" ht="12.75">
      <c r="B27" s="371" t="s">
        <v>437</v>
      </c>
      <c r="C27" s="382"/>
      <c r="D27" s="382"/>
      <c r="E27" s="382"/>
      <c r="F27" s="382"/>
      <c r="G27" s="372"/>
    </row>
    <row r="28" spans="2:7" ht="22.5">
      <c r="B28" s="6" t="s">
        <v>150</v>
      </c>
      <c r="C28" s="106" t="s">
        <v>158</v>
      </c>
      <c r="D28" s="359" t="s">
        <v>153</v>
      </c>
      <c r="E28" s="360"/>
      <c r="F28" s="6" t="s">
        <v>154</v>
      </c>
      <c r="G28" s="6" t="s">
        <v>155</v>
      </c>
    </row>
    <row r="29" spans="2:7" ht="13.5" customHeight="1">
      <c r="B29" s="16">
        <v>1</v>
      </c>
      <c r="C29" s="16">
        <v>2</v>
      </c>
      <c r="D29" s="365">
        <v>3</v>
      </c>
      <c r="E29" s="366"/>
      <c r="F29" s="16">
        <v>4</v>
      </c>
      <c r="G29" s="16">
        <v>5</v>
      </c>
    </row>
    <row r="30" spans="2:7" ht="12.75">
      <c r="B30" s="16">
        <v>1</v>
      </c>
      <c r="C30" s="2"/>
      <c r="D30" s="365"/>
      <c r="E30" s="366"/>
      <c r="F30" s="2"/>
      <c r="G30" s="2"/>
    </row>
    <row r="31" spans="2:7" ht="12.75">
      <c r="B31" s="16">
        <v>2</v>
      </c>
      <c r="C31" s="2"/>
      <c r="D31" s="365"/>
      <c r="E31" s="366"/>
      <c r="F31" s="2"/>
      <c r="G31" s="2"/>
    </row>
    <row r="32" spans="2:7" ht="12.75">
      <c r="B32" s="16">
        <v>3</v>
      </c>
      <c r="C32" s="2"/>
      <c r="D32" s="365"/>
      <c r="E32" s="366"/>
      <c r="F32" s="2"/>
      <c r="G32" s="2"/>
    </row>
    <row r="33" spans="2:7" ht="12.75">
      <c r="B33" s="16">
        <v>4</v>
      </c>
      <c r="C33" s="2" t="s">
        <v>157</v>
      </c>
      <c r="D33" s="365"/>
      <c r="E33" s="366"/>
      <c r="F33" s="2"/>
      <c r="G33" s="2"/>
    </row>
    <row r="34" spans="2:7" ht="12.75">
      <c r="B34" s="371" t="s">
        <v>438</v>
      </c>
      <c r="C34" s="372"/>
      <c r="D34" s="357"/>
      <c r="E34" s="358"/>
      <c r="F34" s="1"/>
      <c r="G34" s="1"/>
    </row>
    <row r="36" spans="2:7" ht="12.75">
      <c r="B36" s="37" t="s">
        <v>439</v>
      </c>
      <c r="E36" s="381" t="s">
        <v>556</v>
      </c>
      <c r="F36" s="381"/>
      <c r="G36" s="381"/>
    </row>
    <row r="37" spans="2:8" ht="12.75">
      <c r="B37" s="376" t="s">
        <v>159</v>
      </c>
      <c r="C37" s="377"/>
      <c r="D37" s="378"/>
      <c r="E37" s="389" t="s">
        <v>160</v>
      </c>
      <c r="F37" s="389"/>
      <c r="G37" s="389" t="s">
        <v>161</v>
      </c>
      <c r="H37" s="389"/>
    </row>
    <row r="38" spans="2:8" ht="12.75">
      <c r="B38" s="376"/>
      <c r="C38" s="377"/>
      <c r="D38" s="378"/>
      <c r="E38" s="8"/>
      <c r="F38" s="8"/>
      <c r="G38" s="160"/>
      <c r="H38" s="161"/>
    </row>
    <row r="39" spans="2:8" ht="12.75">
      <c r="B39" s="384" t="s">
        <v>441</v>
      </c>
      <c r="C39" s="369"/>
      <c r="D39" s="370"/>
      <c r="E39" s="379">
        <v>20.6</v>
      </c>
      <c r="F39" s="379"/>
      <c r="G39" s="368" t="s">
        <v>442</v>
      </c>
      <c r="H39" s="373"/>
    </row>
    <row r="40" spans="2:8" ht="12.75">
      <c r="B40" s="368" t="s">
        <v>445</v>
      </c>
      <c r="C40" s="369"/>
      <c r="D40" s="370"/>
      <c r="E40" s="374"/>
      <c r="F40" s="375"/>
      <c r="G40" s="368" t="s">
        <v>443</v>
      </c>
      <c r="H40" s="373"/>
    </row>
    <row r="41" spans="2:8" ht="12.75">
      <c r="B41" s="368" t="s">
        <v>446</v>
      </c>
      <c r="C41" s="369"/>
      <c r="D41" s="370"/>
      <c r="E41" s="379"/>
      <c r="F41" s="379"/>
      <c r="G41" s="368" t="s">
        <v>444</v>
      </c>
      <c r="H41" s="373"/>
    </row>
    <row r="42" spans="2:8" ht="12.75">
      <c r="B42" s="368" t="s">
        <v>466</v>
      </c>
      <c r="C42" s="388"/>
      <c r="D42" s="373"/>
      <c r="E42" s="374"/>
      <c r="F42" s="375"/>
      <c r="G42" s="368" t="s">
        <v>467</v>
      </c>
      <c r="H42" s="373"/>
    </row>
    <row r="43" spans="2:8" ht="12.75">
      <c r="B43" s="119" t="s">
        <v>468</v>
      </c>
      <c r="C43" s="120"/>
      <c r="D43" s="121"/>
      <c r="E43" s="374"/>
      <c r="F43" s="375"/>
      <c r="G43" s="368" t="s">
        <v>469</v>
      </c>
      <c r="H43" s="373"/>
    </row>
    <row r="44" spans="2:8" ht="12.75">
      <c r="B44" s="384" t="s">
        <v>162</v>
      </c>
      <c r="C44" s="369"/>
      <c r="D44" s="370"/>
      <c r="E44" s="379">
        <v>20.6</v>
      </c>
      <c r="F44" s="379"/>
      <c r="G44" s="367"/>
      <c r="H44" s="367"/>
    </row>
    <row r="45" spans="2:8" ht="12.75">
      <c r="B45" s="357"/>
      <c r="C45" s="385"/>
      <c r="D45" s="358"/>
      <c r="E45" s="386"/>
      <c r="F45" s="386"/>
      <c r="G45" s="363"/>
      <c r="H45" s="364"/>
    </row>
    <row r="46" spans="7:8" ht="12.75">
      <c r="G46" s="5" t="s">
        <v>7</v>
      </c>
      <c r="H46" s="5"/>
    </row>
    <row r="47" spans="6:8" ht="12.75">
      <c r="F47" s="4"/>
      <c r="G47" s="112" t="s">
        <v>440</v>
      </c>
      <c r="H47" s="5"/>
    </row>
    <row r="48" spans="2:8" ht="12.75">
      <c r="B48" s="102" t="s">
        <v>163</v>
      </c>
      <c r="D48" s="383" t="s">
        <v>40</v>
      </c>
      <c r="E48" s="383"/>
      <c r="F48" s="117"/>
      <c r="G48" s="118"/>
      <c r="H48" s="118"/>
    </row>
    <row r="49" spans="2:8" ht="12.75">
      <c r="B49" s="4" t="s">
        <v>481</v>
      </c>
      <c r="C49" s="4"/>
      <c r="D49" s="116"/>
      <c r="E49" s="116"/>
      <c r="F49" s="116"/>
      <c r="G49" s="116"/>
      <c r="H49" s="116"/>
    </row>
    <row r="50" spans="3:4" ht="12.75">
      <c r="C50" s="4"/>
      <c r="D50" s="4"/>
    </row>
    <row r="51" spans="2:4" ht="12.75">
      <c r="B51" s="4"/>
      <c r="C51" s="4"/>
      <c r="D51" s="11" t="s">
        <v>8</v>
      </c>
    </row>
  </sheetData>
  <sheetProtection/>
  <mergeCells count="45">
    <mergeCell ref="G42:H42"/>
    <mergeCell ref="G43:H43"/>
    <mergeCell ref="B42:D42"/>
    <mergeCell ref="E42:F42"/>
    <mergeCell ref="G37:H37"/>
    <mergeCell ref="E37:F37"/>
    <mergeCell ref="G41:H41"/>
    <mergeCell ref="B38:D38"/>
    <mergeCell ref="D21:E21"/>
    <mergeCell ref="B39:D39"/>
    <mergeCell ref="D34:E34"/>
    <mergeCell ref="D22:E22"/>
    <mergeCell ref="E36:G36"/>
    <mergeCell ref="D30:E30"/>
    <mergeCell ref="D31:E31"/>
    <mergeCell ref="D29:E29"/>
    <mergeCell ref="B27:G27"/>
    <mergeCell ref="D28:E28"/>
    <mergeCell ref="D48:E48"/>
    <mergeCell ref="B44:D44"/>
    <mergeCell ref="B45:D45"/>
    <mergeCell ref="E41:F41"/>
    <mergeCell ref="B41:D41"/>
    <mergeCell ref="E44:F44"/>
    <mergeCell ref="E45:F45"/>
    <mergeCell ref="D23:E23"/>
    <mergeCell ref="D24:E24"/>
    <mergeCell ref="E39:F39"/>
    <mergeCell ref="B8:G8"/>
    <mergeCell ref="B9:G9"/>
    <mergeCell ref="E19:G19"/>
    <mergeCell ref="B20:G20"/>
    <mergeCell ref="D32:E32"/>
    <mergeCell ref="D25:E25"/>
    <mergeCell ref="D26:E26"/>
    <mergeCell ref="G45:H45"/>
    <mergeCell ref="D33:E33"/>
    <mergeCell ref="G44:H44"/>
    <mergeCell ref="B40:D40"/>
    <mergeCell ref="B34:C34"/>
    <mergeCell ref="G40:H40"/>
    <mergeCell ref="E40:F40"/>
    <mergeCell ref="E43:F43"/>
    <mergeCell ref="G39:H39"/>
    <mergeCell ref="B37:D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A9" sqref="A9:E9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2:3" ht="12.75">
      <c r="B1" s="4" t="s">
        <v>488</v>
      </c>
      <c r="C1" s="4"/>
    </row>
    <row r="2" spans="2:3" ht="12.75">
      <c r="B2" s="4" t="s">
        <v>478</v>
      </c>
      <c r="C2" s="4"/>
    </row>
    <row r="3" spans="2:3" ht="12.75">
      <c r="B3" s="4" t="s">
        <v>327</v>
      </c>
      <c r="C3" s="4"/>
    </row>
    <row r="4" spans="2:3" ht="12.75">
      <c r="B4" s="102" t="s">
        <v>328</v>
      </c>
      <c r="C4" s="4"/>
    </row>
    <row r="5" spans="2:3" ht="12.75">
      <c r="B5" s="4" t="s">
        <v>329</v>
      </c>
      <c r="C5" s="4"/>
    </row>
    <row r="6" spans="2:3" ht="12.75">
      <c r="B6" s="4" t="s">
        <v>479</v>
      </c>
      <c r="C6" s="4"/>
    </row>
    <row r="7" spans="1:5" ht="12.75">
      <c r="A7" s="259" t="s">
        <v>165</v>
      </c>
      <c r="B7" s="259"/>
      <c r="C7" s="259"/>
      <c r="D7" s="259"/>
      <c r="E7" s="259"/>
    </row>
    <row r="8" spans="1:5" ht="14.25" customHeight="1">
      <c r="A8" s="260" t="s">
        <v>166</v>
      </c>
      <c r="B8" s="260"/>
      <c r="C8" s="260"/>
      <c r="D8" s="260"/>
      <c r="E8" s="260"/>
    </row>
    <row r="9" spans="1:5" ht="14.25" customHeight="1">
      <c r="A9" s="260" t="s">
        <v>490</v>
      </c>
      <c r="B9" s="260"/>
      <c r="C9" s="260"/>
      <c r="D9" s="260"/>
      <c r="E9" s="260"/>
    </row>
    <row r="10" ht="12.75">
      <c r="E10" s="4" t="s">
        <v>9</v>
      </c>
    </row>
    <row r="11" spans="1:5" ht="33.75">
      <c r="A11" s="106" t="s">
        <v>369</v>
      </c>
      <c r="B11" s="10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6"/>
      <c r="B13" s="26" t="s">
        <v>220</v>
      </c>
      <c r="C13" s="7">
        <v>201</v>
      </c>
      <c r="D13" s="39"/>
      <c r="E13" s="88"/>
    </row>
    <row r="14" spans="1:5" ht="12.75">
      <c r="A14" s="6"/>
      <c r="B14" s="26" t="s">
        <v>378</v>
      </c>
      <c r="C14" s="9" t="s">
        <v>60</v>
      </c>
      <c r="D14" s="29">
        <f>SUM(D15+D16+D17+D18)</f>
        <v>0</v>
      </c>
      <c r="E14" s="29">
        <f>SUM(E15:E18)</f>
        <v>0</v>
      </c>
    </row>
    <row r="15" spans="1:8" ht="12.75">
      <c r="A15" s="6">
        <v>700</v>
      </c>
      <c r="B15" s="2" t="s">
        <v>167</v>
      </c>
      <c r="C15" s="9" t="s">
        <v>61</v>
      </c>
      <c r="D15" s="40"/>
      <c r="E15" s="40"/>
      <c r="H15" s="36"/>
    </row>
    <row r="16" spans="1:5" ht="12.75">
      <c r="A16" s="6">
        <v>701</v>
      </c>
      <c r="B16" s="107" t="s">
        <v>370</v>
      </c>
      <c r="C16" s="9" t="s">
        <v>62</v>
      </c>
      <c r="D16" s="40"/>
      <c r="E16" s="40"/>
    </row>
    <row r="17" spans="1:5" ht="15.75" customHeight="1">
      <c r="A17" s="6">
        <v>702</v>
      </c>
      <c r="B17" s="107" t="s">
        <v>371</v>
      </c>
      <c r="C17" s="105" t="s">
        <v>63</v>
      </c>
      <c r="D17" s="40"/>
      <c r="E17" s="40"/>
    </row>
    <row r="18" spans="1:5" ht="12.75">
      <c r="A18" s="6">
        <v>709</v>
      </c>
      <c r="B18" s="53" t="s">
        <v>168</v>
      </c>
      <c r="C18" s="9" t="s">
        <v>64</v>
      </c>
      <c r="D18" s="40"/>
      <c r="E18" s="40"/>
    </row>
    <row r="19" spans="1:5" ht="12.75">
      <c r="A19" s="6"/>
      <c r="B19" s="54" t="s">
        <v>372</v>
      </c>
      <c r="C19" s="9" t="s">
        <v>65</v>
      </c>
      <c r="D19" s="40">
        <f>D20+D21</f>
        <v>0</v>
      </c>
      <c r="E19" s="40">
        <f>SUM(E20:E22)</f>
        <v>0</v>
      </c>
    </row>
    <row r="20" spans="1:5" ht="12.75">
      <c r="A20" s="6">
        <v>710</v>
      </c>
      <c r="B20" s="59" t="s">
        <v>169</v>
      </c>
      <c r="C20" s="9" t="s">
        <v>66</v>
      </c>
      <c r="D20" s="29"/>
      <c r="E20" s="29"/>
    </row>
    <row r="21" spans="1:5" ht="12.75">
      <c r="A21" s="6">
        <v>711</v>
      </c>
      <c r="B21" s="3" t="s">
        <v>170</v>
      </c>
      <c r="C21" s="9" t="s">
        <v>67</v>
      </c>
      <c r="D21" s="29"/>
      <c r="E21" s="29"/>
    </row>
    <row r="22" spans="1:5" ht="12.75" customHeight="1">
      <c r="A22" s="6">
        <v>719</v>
      </c>
      <c r="B22" s="108" t="s">
        <v>373</v>
      </c>
      <c r="C22" s="105" t="s">
        <v>68</v>
      </c>
      <c r="D22" s="40"/>
      <c r="E22" s="40"/>
    </row>
    <row r="23" spans="1:5" ht="12.75">
      <c r="A23" s="57">
        <v>73</v>
      </c>
      <c r="B23" s="26" t="s">
        <v>377</v>
      </c>
      <c r="C23" s="105" t="s">
        <v>69</v>
      </c>
      <c r="D23" s="40">
        <f>SUM(D24+D25+D26+D27+D28+D29+D30)</f>
        <v>12175</v>
      </c>
      <c r="E23" s="40">
        <f>SUM(E24:E30)</f>
        <v>0</v>
      </c>
    </row>
    <row r="24" spans="1:5" ht="12.75">
      <c r="A24" s="6">
        <v>600</v>
      </c>
      <c r="B24" s="2" t="s">
        <v>171</v>
      </c>
      <c r="C24" s="105" t="s">
        <v>70</v>
      </c>
      <c r="D24" s="40"/>
      <c r="E24" s="40"/>
    </row>
    <row r="25" spans="1:5" ht="12.75">
      <c r="A25" s="6">
        <v>601</v>
      </c>
      <c r="B25" s="2" t="s">
        <v>172</v>
      </c>
      <c r="C25" s="105" t="s">
        <v>71</v>
      </c>
      <c r="D25" s="40"/>
      <c r="E25" s="40"/>
    </row>
    <row r="26" spans="1:5" ht="12.75">
      <c r="A26" s="6">
        <v>602</v>
      </c>
      <c r="B26" s="53" t="s">
        <v>173</v>
      </c>
      <c r="C26" s="105" t="s">
        <v>72</v>
      </c>
      <c r="D26" s="40"/>
      <c r="E26" s="40"/>
    </row>
    <row r="27" spans="1:5" ht="12.75">
      <c r="A27" s="6">
        <v>603</v>
      </c>
      <c r="B27" s="2" t="s">
        <v>174</v>
      </c>
      <c r="C27" s="105" t="s">
        <v>73</v>
      </c>
      <c r="D27" s="40"/>
      <c r="E27" s="40"/>
    </row>
    <row r="28" spans="1:5" ht="12.75">
      <c r="A28" s="6">
        <v>605</v>
      </c>
      <c r="B28" s="53" t="s">
        <v>175</v>
      </c>
      <c r="C28" s="105" t="s">
        <v>74</v>
      </c>
      <c r="D28" s="40">
        <v>21</v>
      </c>
      <c r="E28" s="40"/>
    </row>
    <row r="29" spans="1:5" ht="12.75">
      <c r="A29" s="6">
        <v>607</v>
      </c>
      <c r="B29" s="53" t="s">
        <v>176</v>
      </c>
      <c r="C29" s="105" t="s">
        <v>75</v>
      </c>
      <c r="D29" s="40"/>
      <c r="E29" s="40"/>
    </row>
    <row r="30" spans="1:5" ht="22.5">
      <c r="A30" s="6" t="s">
        <v>178</v>
      </c>
      <c r="B30" s="53" t="s">
        <v>177</v>
      </c>
      <c r="C30" s="105" t="s">
        <v>76</v>
      </c>
      <c r="D30" s="40">
        <f>12000+40+114</f>
        <v>12154</v>
      </c>
      <c r="E30" s="40"/>
    </row>
    <row r="31" spans="1:5" ht="12.75">
      <c r="A31" s="6"/>
      <c r="B31" s="26" t="s">
        <v>374</v>
      </c>
      <c r="C31" s="105" t="s">
        <v>77</v>
      </c>
      <c r="D31" s="29">
        <f>SUM(D32+D33+D34)</f>
        <v>721660</v>
      </c>
      <c r="E31" s="29">
        <f>SUM(E32:E34)</f>
        <v>0</v>
      </c>
    </row>
    <row r="32" spans="1:5" ht="12.75">
      <c r="A32" s="6">
        <v>600</v>
      </c>
      <c r="B32" s="2" t="s">
        <v>179</v>
      </c>
      <c r="C32" s="105" t="s">
        <v>78</v>
      </c>
      <c r="D32" s="29">
        <v>721660</v>
      </c>
      <c r="E32" s="29"/>
    </row>
    <row r="33" spans="1:5" ht="12.75">
      <c r="A33" s="6">
        <v>611</v>
      </c>
      <c r="B33" s="104" t="s">
        <v>375</v>
      </c>
      <c r="C33" s="105" t="s">
        <v>79</v>
      </c>
      <c r="D33" s="29"/>
      <c r="E33" s="29"/>
    </row>
    <row r="34" spans="1:5" ht="12.75">
      <c r="A34" s="6">
        <v>619</v>
      </c>
      <c r="B34" s="104" t="s">
        <v>376</v>
      </c>
      <c r="C34" s="105" t="s">
        <v>80</v>
      </c>
      <c r="D34" s="29"/>
      <c r="E34" s="29"/>
    </row>
    <row r="35" spans="1:5" ht="22.5">
      <c r="A35" s="6"/>
      <c r="B35" s="44" t="s">
        <v>379</v>
      </c>
      <c r="C35" s="105" t="s">
        <v>81</v>
      </c>
      <c r="D35" s="29"/>
      <c r="E35" s="29"/>
    </row>
    <row r="36" spans="1:5" ht="12.75">
      <c r="A36" s="6"/>
      <c r="B36" s="104" t="s">
        <v>380</v>
      </c>
      <c r="C36" s="105" t="s">
        <v>82</v>
      </c>
      <c r="D36" s="29">
        <f>D23+D31-D14-D19</f>
        <v>733835</v>
      </c>
      <c r="E36" s="29">
        <f>SUM(E31+E23-E14)</f>
        <v>0</v>
      </c>
    </row>
    <row r="37" spans="1:5" ht="12.75">
      <c r="A37" s="6"/>
      <c r="B37" s="26" t="s">
        <v>381</v>
      </c>
      <c r="C37" s="105" t="s">
        <v>83</v>
      </c>
      <c r="D37" s="29">
        <f>D38+D39</f>
        <v>5326</v>
      </c>
      <c r="E37" s="29">
        <f>SUM(E38+E39)</f>
        <v>0</v>
      </c>
    </row>
    <row r="38" spans="1:5" ht="12.75">
      <c r="A38" s="6">
        <v>730</v>
      </c>
      <c r="B38" s="2" t="s">
        <v>180</v>
      </c>
      <c r="C38" s="105" t="s">
        <v>84</v>
      </c>
      <c r="D38" s="29"/>
      <c r="E38" s="29"/>
    </row>
    <row r="39" spans="1:5" ht="12.75">
      <c r="A39" s="6">
        <v>731</v>
      </c>
      <c r="B39" s="3" t="s">
        <v>181</v>
      </c>
      <c r="C39" s="105" t="s">
        <v>85</v>
      </c>
      <c r="D39" s="29">
        <v>5326</v>
      </c>
      <c r="E39" s="29"/>
    </row>
    <row r="40" spans="1:5" ht="12.75">
      <c r="A40" s="6"/>
      <c r="B40" s="26" t="s">
        <v>382</v>
      </c>
      <c r="C40" s="105" t="s">
        <v>86</v>
      </c>
      <c r="D40" s="29">
        <f>D41+D42</f>
        <v>35</v>
      </c>
      <c r="E40" s="29">
        <f>E41+E42</f>
        <v>0</v>
      </c>
    </row>
    <row r="41" spans="1:5" ht="12.75">
      <c r="A41" s="6">
        <v>630</v>
      </c>
      <c r="B41" s="2" t="s">
        <v>182</v>
      </c>
      <c r="C41" s="105" t="s">
        <v>87</v>
      </c>
      <c r="D41" s="29"/>
      <c r="E41" s="29"/>
    </row>
    <row r="42" spans="1:5" ht="12.75">
      <c r="A42" s="58">
        <v>631</v>
      </c>
      <c r="B42" s="2" t="s">
        <v>183</v>
      </c>
      <c r="C42" s="105" t="s">
        <v>88</v>
      </c>
      <c r="D42" s="29">
        <v>35</v>
      </c>
      <c r="E42" s="29"/>
    </row>
    <row r="43" spans="1:5" ht="33.75" customHeight="1">
      <c r="A43" s="6"/>
      <c r="B43" s="44" t="s">
        <v>383</v>
      </c>
      <c r="C43" s="105" t="s">
        <v>89</v>
      </c>
      <c r="D43" s="48"/>
      <c r="E43" s="48"/>
    </row>
    <row r="44" spans="1:5" ht="22.5">
      <c r="A44" s="6"/>
      <c r="B44" s="107" t="s">
        <v>384</v>
      </c>
      <c r="C44" s="105" t="s">
        <v>90</v>
      </c>
      <c r="D44" s="48">
        <f>D36-D37+D40</f>
        <v>728544</v>
      </c>
      <c r="E44" s="48">
        <f>E36-E37</f>
        <v>0</v>
      </c>
    </row>
    <row r="45" spans="1:5" ht="12.75">
      <c r="A45" s="6"/>
      <c r="B45" s="26" t="s">
        <v>184</v>
      </c>
      <c r="C45" s="105" t="s">
        <v>196</v>
      </c>
      <c r="D45" s="48"/>
      <c r="E45" s="48"/>
    </row>
    <row r="46" spans="1:5" ht="12.75">
      <c r="A46" s="6">
        <v>821</v>
      </c>
      <c r="B46" s="2" t="s">
        <v>185</v>
      </c>
      <c r="C46" s="105" t="s">
        <v>197</v>
      </c>
      <c r="D46" s="29"/>
      <c r="E46" s="29"/>
    </row>
    <row r="47" spans="1:5" ht="12.75">
      <c r="A47" s="6" t="s">
        <v>186</v>
      </c>
      <c r="B47" s="2" t="s">
        <v>187</v>
      </c>
      <c r="C47" s="105" t="s">
        <v>198</v>
      </c>
      <c r="D47" s="29"/>
      <c r="E47" s="29"/>
    </row>
    <row r="48" spans="1:5" ht="12.75">
      <c r="A48" s="6" t="s">
        <v>186</v>
      </c>
      <c r="B48" s="2" t="s">
        <v>188</v>
      </c>
      <c r="C48" s="105" t="s">
        <v>199</v>
      </c>
      <c r="D48" s="29"/>
      <c r="E48" s="29"/>
    </row>
    <row r="49" spans="1:5" ht="27.75" customHeight="1">
      <c r="A49" s="6"/>
      <c r="B49" s="44" t="s">
        <v>385</v>
      </c>
      <c r="C49" s="105" t="s">
        <v>200</v>
      </c>
      <c r="D49" s="29">
        <v>0</v>
      </c>
      <c r="E49" s="29">
        <f>E43</f>
        <v>0</v>
      </c>
    </row>
    <row r="50" spans="1:5" ht="12.75">
      <c r="A50" s="6"/>
      <c r="B50" s="104" t="s">
        <v>386</v>
      </c>
      <c r="C50" s="105" t="s">
        <v>201</v>
      </c>
      <c r="D50" s="29">
        <f>D44</f>
        <v>728544</v>
      </c>
      <c r="E50" s="29">
        <f>E44</f>
        <v>0</v>
      </c>
    </row>
    <row r="51" spans="1:5" ht="22.5">
      <c r="A51" s="6"/>
      <c r="B51" s="44" t="s">
        <v>387</v>
      </c>
      <c r="C51" s="105" t="s">
        <v>202</v>
      </c>
      <c r="D51" s="29">
        <f>SUM(D52+D53+D54+D55+D56)</f>
        <v>0</v>
      </c>
      <c r="E51" s="29">
        <f>SUM(E52:E56)</f>
        <v>0</v>
      </c>
    </row>
    <row r="52" spans="1:5" ht="12.75">
      <c r="A52" s="6">
        <v>720</v>
      </c>
      <c r="B52" s="2" t="s">
        <v>189</v>
      </c>
      <c r="C52" s="105" t="s">
        <v>203</v>
      </c>
      <c r="D52" s="29"/>
      <c r="E52" s="29"/>
    </row>
    <row r="53" spans="1:5" ht="22.5">
      <c r="A53" s="6">
        <v>721</v>
      </c>
      <c r="B53" s="55" t="s">
        <v>190</v>
      </c>
      <c r="C53" s="105" t="s">
        <v>204</v>
      </c>
      <c r="D53" s="29"/>
      <c r="E53" s="29"/>
    </row>
    <row r="54" spans="1:5" ht="22.5">
      <c r="A54" s="6">
        <v>722</v>
      </c>
      <c r="B54" s="55" t="s">
        <v>191</v>
      </c>
      <c r="C54" s="105" t="s">
        <v>205</v>
      </c>
      <c r="D54" s="29"/>
      <c r="E54" s="29"/>
    </row>
    <row r="55" spans="1:5" ht="12.75">
      <c r="A55" s="58">
        <v>723</v>
      </c>
      <c r="B55" s="55" t="s">
        <v>388</v>
      </c>
      <c r="C55" s="105" t="s">
        <v>206</v>
      </c>
      <c r="D55" s="29"/>
      <c r="E55" s="29"/>
    </row>
    <row r="56" spans="1:5" ht="12.75">
      <c r="A56" s="6">
        <v>729</v>
      </c>
      <c r="B56" s="104" t="s">
        <v>389</v>
      </c>
      <c r="C56" s="105" t="s">
        <v>207</v>
      </c>
      <c r="D56" s="29"/>
      <c r="E56" s="29"/>
    </row>
    <row r="57" spans="1:5" ht="12.75">
      <c r="A57" s="6"/>
      <c r="B57" s="44" t="s">
        <v>390</v>
      </c>
      <c r="C57" s="105" t="s">
        <v>208</v>
      </c>
      <c r="D57" s="29">
        <f>SUM(D58+D59+D60+D61+D62)</f>
        <v>0</v>
      </c>
      <c r="E57" s="29">
        <f>SUM(E58:E62)</f>
        <v>0</v>
      </c>
    </row>
    <row r="58" spans="1:5" ht="12.75">
      <c r="A58" s="6">
        <v>620</v>
      </c>
      <c r="B58" s="55" t="s">
        <v>192</v>
      </c>
      <c r="C58" s="105" t="s">
        <v>209</v>
      </c>
      <c r="D58" s="29"/>
      <c r="E58" s="29"/>
    </row>
    <row r="59" spans="1:5" ht="22.5">
      <c r="A59" s="58">
        <v>621</v>
      </c>
      <c r="B59" s="55" t="s">
        <v>193</v>
      </c>
      <c r="C59" s="105" t="s">
        <v>210</v>
      </c>
      <c r="D59" s="29"/>
      <c r="E59" s="29"/>
    </row>
    <row r="60" spans="1:5" ht="22.5">
      <c r="A60" s="6">
        <v>622</v>
      </c>
      <c r="B60" s="55" t="s">
        <v>391</v>
      </c>
      <c r="C60" s="105" t="s">
        <v>211</v>
      </c>
      <c r="D60" s="29"/>
      <c r="E60" s="29"/>
    </row>
    <row r="61" spans="1:5" ht="12.75">
      <c r="A61" s="6">
        <v>623</v>
      </c>
      <c r="B61" s="55" t="s">
        <v>392</v>
      </c>
      <c r="C61" s="105" t="s">
        <v>212</v>
      </c>
      <c r="D61" s="29"/>
      <c r="E61" s="29"/>
    </row>
    <row r="62" spans="1:5" ht="12.75">
      <c r="A62" s="6">
        <v>629</v>
      </c>
      <c r="B62" s="55" t="s">
        <v>393</v>
      </c>
      <c r="C62" s="105" t="s">
        <v>213</v>
      </c>
      <c r="D62" s="29"/>
      <c r="E62" s="29"/>
    </row>
    <row r="63" spans="1:5" ht="22.5">
      <c r="A63" s="58"/>
      <c r="B63" s="44" t="s">
        <v>394</v>
      </c>
      <c r="C63" s="105" t="s">
        <v>214</v>
      </c>
      <c r="D63" s="29"/>
      <c r="E63" s="29">
        <f>SUM(E51-E57)</f>
        <v>0</v>
      </c>
    </row>
    <row r="64" spans="1:5" ht="12.75">
      <c r="A64" s="6"/>
      <c r="B64" s="55" t="s">
        <v>395</v>
      </c>
      <c r="C64" s="105" t="s">
        <v>215</v>
      </c>
      <c r="D64" s="29">
        <f>D57-D51</f>
        <v>0</v>
      </c>
      <c r="E64" s="29"/>
    </row>
    <row r="65" spans="1:5" ht="33.75">
      <c r="A65" s="6"/>
      <c r="B65" s="44" t="s">
        <v>396</v>
      </c>
      <c r="C65" s="105" t="s">
        <v>216</v>
      </c>
      <c r="D65" s="29"/>
      <c r="E65" s="29"/>
    </row>
    <row r="66" spans="1:5" ht="12.75">
      <c r="A66" s="6"/>
      <c r="B66" s="55" t="s">
        <v>397</v>
      </c>
      <c r="C66" s="105" t="s">
        <v>217</v>
      </c>
      <c r="D66" s="29">
        <f>D50+D64</f>
        <v>728544</v>
      </c>
      <c r="E66" s="29">
        <f>SUM(E50-E63)</f>
        <v>0</v>
      </c>
    </row>
    <row r="67" spans="1:5" ht="12.75">
      <c r="A67" s="6"/>
      <c r="B67" s="55" t="s">
        <v>194</v>
      </c>
      <c r="C67" s="105" t="s">
        <v>218</v>
      </c>
      <c r="D67" s="29">
        <f>SUM(D49/'bilans stanja'!E58)</f>
        <v>0</v>
      </c>
      <c r="E67" s="29"/>
    </row>
    <row r="68" spans="1:5" ht="12.75">
      <c r="A68" s="58"/>
      <c r="B68" s="55" t="s">
        <v>195</v>
      </c>
      <c r="C68" s="105" t="s">
        <v>219</v>
      </c>
      <c r="D68" s="29">
        <v>0</v>
      </c>
      <c r="E68" s="29"/>
    </row>
    <row r="69" spans="5:10" ht="12.75">
      <c r="E69" s="46"/>
      <c r="F69" s="4"/>
      <c r="G69" s="4"/>
      <c r="H69" s="4"/>
      <c r="I69" s="4"/>
      <c r="J69" s="4"/>
    </row>
    <row r="70" spans="1:10" ht="26.25" customHeight="1">
      <c r="A70" s="4" t="s">
        <v>163</v>
      </c>
      <c r="B70" s="261" t="s">
        <v>164</v>
      </c>
      <c r="C70" s="261"/>
      <c r="D70" s="262" t="s">
        <v>368</v>
      </c>
      <c r="E70" s="263"/>
      <c r="F70" s="4"/>
      <c r="G70" s="4"/>
      <c r="H70" s="4"/>
      <c r="I70" s="4"/>
      <c r="J70" s="4"/>
    </row>
    <row r="71" spans="1:10" ht="12.75">
      <c r="A71" s="4" t="s">
        <v>489</v>
      </c>
      <c r="F71" s="4"/>
      <c r="G71" s="4"/>
      <c r="H71" s="4"/>
      <c r="I71" s="4"/>
      <c r="J71" s="4"/>
    </row>
    <row r="72" spans="4:10" ht="12.75">
      <c r="D72" s="51"/>
      <c r="E72" s="52"/>
      <c r="F72" s="4"/>
      <c r="G72" s="4"/>
      <c r="H72" s="4"/>
      <c r="I72" s="4"/>
      <c r="J72" s="4"/>
    </row>
    <row r="73" spans="4:10" ht="12.75">
      <c r="D73" s="45"/>
      <c r="E73" s="46"/>
      <c r="F73" s="4"/>
      <c r="G73" s="4"/>
      <c r="H73" s="4"/>
      <c r="I73" s="4"/>
      <c r="J73" s="4"/>
    </row>
    <row r="77" ht="12.75">
      <c r="D77" s="70"/>
    </row>
    <row r="78" ht="12.75">
      <c r="D78" s="70"/>
    </row>
    <row r="79" ht="12.75">
      <c r="D79" s="70"/>
    </row>
    <row r="80" ht="12.75">
      <c r="D80" s="70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9" sqref="A9:E9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0.140625" style="0" customWidth="1"/>
    <col min="5" max="5" width="10.4218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2:3" ht="12.75">
      <c r="B1" s="4" t="s">
        <v>488</v>
      </c>
      <c r="C1" s="4"/>
    </row>
    <row r="2" spans="2:3" ht="12.75">
      <c r="B2" s="4" t="s">
        <v>478</v>
      </c>
      <c r="C2" s="4"/>
    </row>
    <row r="3" spans="2:3" ht="12.75">
      <c r="B3" s="4" t="s">
        <v>327</v>
      </c>
      <c r="C3" s="4"/>
    </row>
    <row r="4" spans="2:3" ht="12.75">
      <c r="B4" s="102" t="s">
        <v>328</v>
      </c>
      <c r="C4" s="4"/>
    </row>
    <row r="5" spans="2:3" ht="12.75">
      <c r="B5" s="4" t="s">
        <v>329</v>
      </c>
      <c r="C5" s="4"/>
    </row>
    <row r="6" spans="2:3" ht="12.75">
      <c r="B6" s="4" t="s">
        <v>479</v>
      </c>
      <c r="C6" s="4"/>
    </row>
    <row r="8" spans="1:5" ht="12.75">
      <c r="A8" s="259" t="s">
        <v>11</v>
      </c>
      <c r="B8" s="259"/>
      <c r="C8" s="259"/>
      <c r="D8" s="259"/>
      <c r="E8" s="259"/>
    </row>
    <row r="9" spans="1:5" ht="12.75">
      <c r="A9" s="259" t="s">
        <v>491</v>
      </c>
      <c r="B9" s="259"/>
      <c r="C9" s="259"/>
      <c r="D9" s="259"/>
      <c r="E9" s="259"/>
    </row>
    <row r="10" ht="12.75">
      <c r="E10" s="4" t="s">
        <v>9</v>
      </c>
    </row>
    <row r="11" spans="1:5" ht="22.5">
      <c r="A11" s="6" t="s">
        <v>91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9">
        <f>SUM(D14+D15+D16)</f>
        <v>153511</v>
      </c>
      <c r="E13" s="39">
        <f>SUM(E14:E17)</f>
        <v>0</v>
      </c>
    </row>
    <row r="14" spans="1:5" ht="12.75">
      <c r="A14" s="7">
        <v>2</v>
      </c>
      <c r="B14" s="2" t="s">
        <v>10</v>
      </c>
      <c r="C14" s="7">
        <v>302</v>
      </c>
      <c r="D14" s="29">
        <v>-728544</v>
      </c>
      <c r="E14" s="29"/>
    </row>
    <row r="15" spans="1:7" ht="12.75">
      <c r="A15" s="7">
        <v>3</v>
      </c>
      <c r="B15" s="2" t="s">
        <v>92</v>
      </c>
      <c r="C15" s="7">
        <v>303</v>
      </c>
      <c r="D15" s="29">
        <v>0</v>
      </c>
      <c r="E15" s="29"/>
      <c r="G15" s="32"/>
    </row>
    <row r="16" spans="1:5" ht="12.75">
      <c r="A16" s="7">
        <v>4</v>
      </c>
      <c r="B16" s="3" t="s">
        <v>93</v>
      </c>
      <c r="C16" s="7">
        <v>304</v>
      </c>
      <c r="D16" s="29">
        <v>882055</v>
      </c>
      <c r="E16" s="29"/>
    </row>
    <row r="17" spans="1:5" ht="12.75">
      <c r="A17" s="7">
        <v>5</v>
      </c>
      <c r="B17" s="109" t="s">
        <v>398</v>
      </c>
      <c r="C17" s="7">
        <v>305</v>
      </c>
      <c r="D17" s="29"/>
      <c r="E17" s="29">
        <v>0</v>
      </c>
    </row>
    <row r="18" spans="1:5" ht="22.5">
      <c r="A18" s="7">
        <v>6</v>
      </c>
      <c r="B18" s="110" t="s">
        <v>399</v>
      </c>
      <c r="C18" s="7">
        <v>306</v>
      </c>
      <c r="D18" s="29"/>
      <c r="E18" s="29"/>
    </row>
    <row r="19" spans="1:8" ht="22.5">
      <c r="A19" s="7">
        <v>7</v>
      </c>
      <c r="B19" s="27" t="s">
        <v>400</v>
      </c>
      <c r="C19" s="7">
        <v>307</v>
      </c>
      <c r="D19" s="29"/>
      <c r="E19" s="29">
        <f>E20-E21</f>
        <v>0</v>
      </c>
      <c r="G19" s="32"/>
      <c r="H19" s="32"/>
    </row>
    <row r="20" spans="1:5" ht="12.75">
      <c r="A20" s="7">
        <v>8</v>
      </c>
      <c r="B20" s="104" t="s">
        <v>401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94</v>
      </c>
      <c r="C21" s="7">
        <v>309</v>
      </c>
      <c r="D21" s="29"/>
      <c r="E21" s="29">
        <v>0</v>
      </c>
    </row>
    <row r="22" spans="1:5" ht="22.5">
      <c r="A22" s="7"/>
      <c r="B22" s="27" t="s">
        <v>472</v>
      </c>
      <c r="C22" s="7"/>
      <c r="D22" s="29"/>
      <c r="E22" s="29"/>
    </row>
    <row r="23" spans="1:5" ht="15.75" customHeight="1">
      <c r="A23" s="7"/>
      <c r="B23" s="167" t="s">
        <v>473</v>
      </c>
      <c r="C23" s="7"/>
      <c r="D23" s="29"/>
      <c r="E23" s="29"/>
    </row>
    <row r="24" spans="1:5" ht="15" customHeight="1">
      <c r="A24" s="7"/>
      <c r="B24" s="167" t="s">
        <v>474</v>
      </c>
      <c r="C24" s="7"/>
      <c r="D24" s="29"/>
      <c r="E24" s="29"/>
    </row>
    <row r="25" spans="1:5" ht="12.75">
      <c r="A25" s="7">
        <v>10</v>
      </c>
      <c r="B25" s="104" t="s">
        <v>402</v>
      </c>
      <c r="C25" s="7">
        <v>310</v>
      </c>
      <c r="D25" s="29"/>
      <c r="E25" s="29"/>
    </row>
    <row r="26" spans="1:5" ht="12.75">
      <c r="A26" s="7">
        <v>11</v>
      </c>
      <c r="B26" s="26" t="s">
        <v>403</v>
      </c>
      <c r="C26" s="7">
        <v>311</v>
      </c>
      <c r="D26" s="29">
        <f>SUM(D13)</f>
        <v>153511</v>
      </c>
      <c r="E26" s="29">
        <f>E13+E20-E21</f>
        <v>0</v>
      </c>
    </row>
    <row r="27" spans="1:5" ht="12.75">
      <c r="A27" s="7">
        <v>12</v>
      </c>
      <c r="B27" s="26" t="s">
        <v>95</v>
      </c>
      <c r="C27" s="7">
        <v>312</v>
      </c>
      <c r="D27" s="29"/>
      <c r="E27" s="29"/>
    </row>
    <row r="28" spans="1:8" ht="12.75">
      <c r="A28" s="7">
        <v>13</v>
      </c>
      <c r="B28" s="2" t="s">
        <v>96</v>
      </c>
      <c r="C28" s="7">
        <v>313</v>
      </c>
      <c r="D28" s="29">
        <f>SUM('bilans stanja'!F55)</f>
        <v>26290</v>
      </c>
      <c r="E28" s="29"/>
      <c r="G28" s="32"/>
      <c r="H28" s="32"/>
    </row>
    <row r="29" spans="1:5" ht="12.75">
      <c r="A29" s="7">
        <v>14</v>
      </c>
      <c r="B29" s="2" t="s">
        <v>97</v>
      </c>
      <c r="C29" s="7">
        <v>314</v>
      </c>
      <c r="D29" s="29">
        <f>SUM('bilans stanja'!E55)</f>
        <v>179801</v>
      </c>
      <c r="E29" s="29"/>
    </row>
    <row r="30" spans="1:5" ht="12.75">
      <c r="A30" s="7">
        <v>15</v>
      </c>
      <c r="B30" s="26" t="s">
        <v>98</v>
      </c>
      <c r="C30" s="7">
        <v>315</v>
      </c>
      <c r="D30" s="29"/>
      <c r="E30" s="29"/>
    </row>
    <row r="31" spans="1:5" ht="12.75">
      <c r="A31" s="7">
        <v>16</v>
      </c>
      <c r="B31" s="2" t="s">
        <v>102</v>
      </c>
      <c r="C31" s="7">
        <v>316</v>
      </c>
      <c r="D31" s="29">
        <v>134760199</v>
      </c>
      <c r="E31" s="29"/>
    </row>
    <row r="32" spans="1:5" ht="12.75">
      <c r="A32" s="7">
        <v>17</v>
      </c>
      <c r="B32" s="2" t="s">
        <v>99</v>
      </c>
      <c r="C32" s="7">
        <v>317</v>
      </c>
      <c r="D32" s="29"/>
      <c r="E32" s="29"/>
    </row>
    <row r="33" spans="1:5" ht="12.75">
      <c r="A33" s="7">
        <v>18</v>
      </c>
      <c r="B33" s="2" t="s">
        <v>100</v>
      </c>
      <c r="C33" s="7">
        <v>318</v>
      </c>
      <c r="D33" s="29"/>
      <c r="E33" s="29"/>
    </row>
    <row r="34" spans="1:5" ht="12.75">
      <c r="A34" s="7">
        <v>19</v>
      </c>
      <c r="B34" s="3" t="s">
        <v>101</v>
      </c>
      <c r="C34" s="7">
        <v>319</v>
      </c>
      <c r="D34" s="29">
        <v>134760199</v>
      </c>
      <c r="E34" s="29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6" t="s">
        <v>163</v>
      </c>
      <c r="B37" s="261" t="s">
        <v>164</v>
      </c>
      <c r="C37" s="261"/>
      <c r="D37" s="262" t="s">
        <v>368</v>
      </c>
      <c r="E37" s="263"/>
      <c r="F37" s="4"/>
      <c r="G37" s="4"/>
      <c r="H37" s="4"/>
      <c r="I37" s="4"/>
      <c r="J37" s="4"/>
    </row>
    <row r="38" spans="1:10" ht="12.75">
      <c r="A38" s="4" t="s">
        <v>481</v>
      </c>
      <c r="F38" s="4"/>
      <c r="G38" s="4"/>
      <c r="H38" s="4"/>
      <c r="I38" s="4"/>
      <c r="J38" s="4"/>
    </row>
    <row r="39" spans="2:10" ht="12.75">
      <c r="B39" s="50"/>
      <c r="D39" s="51"/>
      <c r="E39" s="52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34">
      <selection activeCell="B60" sqref="B60"/>
    </sheetView>
  </sheetViews>
  <sheetFormatPr defaultColWidth="9.140625" defaultRowHeight="12.75"/>
  <cols>
    <col min="1" max="1" width="1.7109375" style="0" customWidth="1"/>
    <col min="2" max="2" width="48.00390625" style="0" customWidth="1"/>
    <col min="3" max="3" width="7.140625" style="0" customWidth="1"/>
    <col min="4" max="4" width="17.57421875" style="0" customWidth="1"/>
    <col min="5" max="5" width="17.00390625" style="0" customWidth="1"/>
  </cols>
  <sheetData>
    <row r="1" spans="1:2" ht="12.75">
      <c r="A1" s="4" t="s">
        <v>488</v>
      </c>
      <c r="B1" s="4"/>
    </row>
    <row r="2" spans="1:2" ht="12.75">
      <c r="A2" s="4" t="s">
        <v>478</v>
      </c>
      <c r="B2" s="4"/>
    </row>
    <row r="3" spans="1:2" ht="12.75">
      <c r="A3" s="4" t="s">
        <v>327</v>
      </c>
      <c r="B3" s="4"/>
    </row>
    <row r="4" spans="1:2" ht="12.75">
      <c r="A4" s="102" t="s">
        <v>328</v>
      </c>
      <c r="B4" s="4"/>
    </row>
    <row r="5" spans="1:2" ht="12.75">
      <c r="A5" s="4" t="s">
        <v>329</v>
      </c>
      <c r="B5" s="4"/>
    </row>
    <row r="6" spans="1:2" ht="12.75">
      <c r="A6" s="4" t="s">
        <v>479</v>
      </c>
      <c r="B6" s="4"/>
    </row>
    <row r="7" ht="12.75">
      <c r="B7" s="113"/>
    </row>
    <row r="8" spans="1:5" ht="12.75">
      <c r="A8" s="259" t="s">
        <v>13</v>
      </c>
      <c r="B8" s="259"/>
      <c r="C8" s="259"/>
      <c r="D8" s="259"/>
      <c r="E8" s="259"/>
    </row>
    <row r="9" spans="1:5" ht="12.75">
      <c r="A9" s="260" t="s">
        <v>404</v>
      </c>
      <c r="B9" s="260"/>
      <c r="C9" s="260"/>
      <c r="D9" s="260"/>
      <c r="E9" s="260"/>
    </row>
    <row r="10" spans="1:5" ht="12.75">
      <c r="A10" s="267" t="s">
        <v>492</v>
      </c>
      <c r="B10" s="268"/>
      <c r="C10" s="268"/>
      <c r="D10" s="268"/>
      <c r="E10" s="268"/>
    </row>
    <row r="11" ht="12.75">
      <c r="E11" s="4"/>
    </row>
    <row r="12" spans="1:5" ht="12.75" customHeight="1">
      <c r="A12" s="266"/>
      <c r="B12" s="265" t="s">
        <v>103</v>
      </c>
      <c r="C12" s="271" t="s">
        <v>1</v>
      </c>
      <c r="D12" s="269" t="s">
        <v>104</v>
      </c>
      <c r="E12" s="270"/>
    </row>
    <row r="13" spans="1:5" ht="12.75">
      <c r="A13" s="266"/>
      <c r="B13" s="265"/>
      <c r="C13" s="272"/>
      <c r="D13" s="76" t="s">
        <v>2</v>
      </c>
      <c r="E13" s="76" t="s">
        <v>3</v>
      </c>
    </row>
    <row r="14" spans="1:5" ht="12.75">
      <c r="A14" s="60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0"/>
      <c r="B15" s="44" t="s">
        <v>407</v>
      </c>
      <c r="C15" s="7">
        <v>401</v>
      </c>
      <c r="D15" s="39">
        <f>SUM(D16+D17+D18+D19+D20)</f>
        <v>0</v>
      </c>
      <c r="E15" s="39">
        <f>SUM(E16:E20)</f>
        <v>0</v>
      </c>
    </row>
    <row r="16" spans="1:5" ht="12.75">
      <c r="A16" s="60"/>
      <c r="B16" s="3" t="s">
        <v>14</v>
      </c>
      <c r="C16" s="7">
        <v>402</v>
      </c>
      <c r="D16" s="63"/>
      <c r="E16" s="63"/>
    </row>
    <row r="17" spans="1:5" ht="12.75">
      <c r="A17" s="60"/>
      <c r="B17" s="3" t="s">
        <v>405</v>
      </c>
      <c r="C17" s="7">
        <v>403</v>
      </c>
      <c r="D17" s="49"/>
      <c r="E17" s="49"/>
    </row>
    <row r="18" spans="1:5" ht="12.75">
      <c r="A18" s="60"/>
      <c r="B18" s="3" t="s">
        <v>15</v>
      </c>
      <c r="C18" s="7">
        <v>404</v>
      </c>
      <c r="D18" s="49"/>
      <c r="E18" s="49"/>
    </row>
    <row r="19" spans="1:5" ht="12.75">
      <c r="A19" s="60"/>
      <c r="B19" s="59" t="s">
        <v>16</v>
      </c>
      <c r="C19" s="7">
        <v>405</v>
      </c>
      <c r="D19" s="49"/>
      <c r="E19" s="49"/>
    </row>
    <row r="20" spans="1:5" ht="12.75">
      <c r="A20" s="60"/>
      <c r="B20" s="3" t="s">
        <v>17</v>
      </c>
      <c r="C20" s="7">
        <v>406</v>
      </c>
      <c r="D20" s="49"/>
      <c r="E20" s="49"/>
    </row>
    <row r="21" spans="1:5" ht="12.75">
      <c r="A21" s="60"/>
      <c r="B21" s="72" t="s">
        <v>406</v>
      </c>
      <c r="C21" s="73">
        <v>407</v>
      </c>
      <c r="D21" s="74">
        <f>SUM(D22+D23+D24+D25+D26+D27+D28+D29+D30+D31+D32)</f>
        <v>244</v>
      </c>
      <c r="E21" s="74">
        <f>SUM(E22:E32)</f>
        <v>0</v>
      </c>
    </row>
    <row r="22" spans="1:5" ht="12.75">
      <c r="A22" s="60"/>
      <c r="B22" s="3" t="s">
        <v>18</v>
      </c>
      <c r="C22" s="7">
        <v>408</v>
      </c>
      <c r="D22" s="49"/>
      <c r="E22" s="49"/>
    </row>
    <row r="23" spans="1:5" ht="12.75">
      <c r="A23" s="60"/>
      <c r="B23" s="3" t="s">
        <v>19</v>
      </c>
      <c r="C23" s="7">
        <v>409</v>
      </c>
      <c r="D23" s="49"/>
      <c r="E23" s="49"/>
    </row>
    <row r="24" spans="1:5" ht="12.75">
      <c r="A24" s="60"/>
      <c r="B24" s="3" t="s">
        <v>20</v>
      </c>
      <c r="C24" s="7">
        <v>410</v>
      </c>
      <c r="D24" s="49"/>
      <c r="E24" s="49"/>
    </row>
    <row r="25" spans="1:5" ht="12.75">
      <c r="A25" s="60"/>
      <c r="B25" s="3" t="s">
        <v>21</v>
      </c>
      <c r="C25" s="7">
        <v>411</v>
      </c>
      <c r="D25" s="49"/>
      <c r="E25" s="49"/>
    </row>
    <row r="26" spans="1:5" ht="12.75">
      <c r="A26" s="60"/>
      <c r="B26" s="3" t="s">
        <v>22</v>
      </c>
      <c r="C26" s="7">
        <v>412</v>
      </c>
      <c r="D26" s="49"/>
      <c r="E26" s="49"/>
    </row>
    <row r="27" spans="1:5" ht="12.75">
      <c r="A27" s="60"/>
      <c r="B27" s="3" t="s">
        <v>23</v>
      </c>
      <c r="C27" s="7">
        <v>413</v>
      </c>
      <c r="D27" s="49"/>
      <c r="E27" s="49"/>
    </row>
    <row r="28" spans="1:5" ht="12.75">
      <c r="A28" s="60"/>
      <c r="B28" s="3" t="s">
        <v>24</v>
      </c>
      <c r="C28" s="7">
        <v>414</v>
      </c>
      <c r="D28" s="49"/>
      <c r="E28" s="49"/>
    </row>
    <row r="29" spans="1:5" ht="12.75">
      <c r="A29" s="60"/>
      <c r="B29" s="3" t="s">
        <v>25</v>
      </c>
      <c r="C29" s="7">
        <v>415</v>
      </c>
      <c r="D29" s="49">
        <v>21</v>
      </c>
      <c r="E29" s="49"/>
    </row>
    <row r="30" spans="1:5" ht="12.75">
      <c r="A30" s="60"/>
      <c r="B30" s="3" t="s">
        <v>26</v>
      </c>
      <c r="C30" s="62">
        <v>416</v>
      </c>
      <c r="D30" s="49"/>
      <c r="E30" s="49"/>
    </row>
    <row r="31" spans="1:5" ht="12.75">
      <c r="A31" s="60"/>
      <c r="B31" s="3" t="s">
        <v>27</v>
      </c>
      <c r="C31" s="7">
        <v>417</v>
      </c>
      <c r="D31" s="49"/>
      <c r="E31" s="49"/>
    </row>
    <row r="32" spans="1:5" ht="12.75">
      <c r="A32" s="60"/>
      <c r="B32" s="3" t="s">
        <v>28</v>
      </c>
      <c r="C32" s="7">
        <v>418</v>
      </c>
      <c r="D32" s="49">
        <v>223</v>
      </c>
      <c r="E32" s="49"/>
    </row>
    <row r="33" spans="1:5" ht="13.5" customHeight="1">
      <c r="A33" s="60"/>
      <c r="B33" s="75" t="s">
        <v>408</v>
      </c>
      <c r="C33" s="73">
        <v>419</v>
      </c>
      <c r="D33" s="74"/>
      <c r="E33" s="74">
        <f>SUM(E15-E21)</f>
        <v>0</v>
      </c>
    </row>
    <row r="34" spans="1:5" ht="12.75">
      <c r="A34" s="60"/>
      <c r="B34" s="115" t="s">
        <v>409</v>
      </c>
      <c r="C34" s="73">
        <v>420</v>
      </c>
      <c r="D34" s="74">
        <f>SUM(D21-D15)</f>
        <v>244</v>
      </c>
      <c r="E34" s="74">
        <v>0</v>
      </c>
    </row>
    <row r="35" spans="1:5" ht="22.5">
      <c r="A35" s="60"/>
      <c r="B35" s="75" t="s">
        <v>410</v>
      </c>
      <c r="C35" s="7">
        <v>421</v>
      </c>
      <c r="D35" s="41"/>
      <c r="E35" s="41">
        <f>E36+E38</f>
        <v>0</v>
      </c>
    </row>
    <row r="36" spans="1:5" ht="12.75">
      <c r="A36" s="60"/>
      <c r="B36" s="3" t="s">
        <v>411</v>
      </c>
      <c r="C36" s="7">
        <v>422</v>
      </c>
      <c r="D36" s="49"/>
      <c r="E36" s="49"/>
    </row>
    <row r="37" spans="1:5" ht="22.5">
      <c r="A37" s="60"/>
      <c r="B37" s="3" t="s">
        <v>475</v>
      </c>
      <c r="C37" s="7"/>
      <c r="D37" s="49"/>
      <c r="E37" s="49"/>
    </row>
    <row r="38" spans="1:5" ht="12.75">
      <c r="A38" s="60"/>
      <c r="B38" s="3" t="s">
        <v>412</v>
      </c>
      <c r="C38" s="7">
        <v>423</v>
      </c>
      <c r="D38" s="63"/>
      <c r="E38" s="63"/>
    </row>
    <row r="39" spans="1:5" ht="12.75">
      <c r="A39" s="60"/>
      <c r="B39" s="55" t="s">
        <v>413</v>
      </c>
      <c r="C39" s="7">
        <v>424</v>
      </c>
      <c r="D39" s="64"/>
      <c r="E39" s="64">
        <f>SUM(E40:E43)</f>
        <v>0</v>
      </c>
    </row>
    <row r="40" spans="1:5" ht="12.75">
      <c r="A40" s="60"/>
      <c r="B40" s="3" t="s">
        <v>414</v>
      </c>
      <c r="C40" s="62">
        <v>425</v>
      </c>
      <c r="D40" s="49"/>
      <c r="E40" s="49"/>
    </row>
    <row r="41" spans="1:5" ht="12.75">
      <c r="A41" s="60"/>
      <c r="B41" s="3" t="s">
        <v>29</v>
      </c>
      <c r="C41" s="7">
        <v>426</v>
      </c>
      <c r="D41" s="49"/>
      <c r="E41" s="49"/>
    </row>
    <row r="42" spans="1:5" ht="12.75">
      <c r="A42" s="60"/>
      <c r="B42" s="59" t="s">
        <v>415</v>
      </c>
      <c r="C42" s="7">
        <v>427</v>
      </c>
      <c r="D42" s="49"/>
      <c r="E42" s="49"/>
    </row>
    <row r="43" spans="1:5" ht="12.75">
      <c r="A43" s="60"/>
      <c r="B43" s="3" t="s">
        <v>416</v>
      </c>
      <c r="C43" s="7">
        <v>428</v>
      </c>
      <c r="D43" s="49"/>
      <c r="E43" s="49"/>
    </row>
    <row r="44" spans="1:5" ht="22.5">
      <c r="A44" s="60"/>
      <c r="B44" s="3" t="s">
        <v>476</v>
      </c>
      <c r="C44" s="7"/>
      <c r="D44" s="49"/>
      <c r="E44" s="49"/>
    </row>
    <row r="45" spans="1:5" ht="12.75">
      <c r="A45" s="60"/>
      <c r="B45" s="55" t="s">
        <v>417</v>
      </c>
      <c r="C45" s="7">
        <v>429</v>
      </c>
      <c r="D45" s="49"/>
      <c r="E45" s="49">
        <f>E35-E39</f>
        <v>0</v>
      </c>
    </row>
    <row r="46" spans="1:5" ht="12.75">
      <c r="A46" s="60"/>
      <c r="B46" s="55" t="s">
        <v>418</v>
      </c>
      <c r="C46" s="7">
        <v>430</v>
      </c>
      <c r="D46" s="49"/>
      <c r="E46" s="49">
        <f>E39-E35</f>
        <v>0</v>
      </c>
    </row>
    <row r="47" spans="1:5" ht="12.75">
      <c r="A47" s="60"/>
      <c r="B47" s="44" t="s">
        <v>30</v>
      </c>
      <c r="C47" s="7">
        <v>431</v>
      </c>
      <c r="D47" s="63">
        <f>SUM(D15)</f>
        <v>0</v>
      </c>
      <c r="E47" s="63">
        <f>E15+E35</f>
        <v>0</v>
      </c>
    </row>
    <row r="48" spans="1:5" ht="12.75">
      <c r="A48" s="60"/>
      <c r="B48" s="44" t="s">
        <v>31</v>
      </c>
      <c r="C48" s="7">
        <v>432</v>
      </c>
      <c r="D48" s="63">
        <f>SUM(D21)</f>
        <v>244</v>
      </c>
      <c r="E48" s="63">
        <f>E21+E39</f>
        <v>0</v>
      </c>
    </row>
    <row r="49" spans="1:5" ht="12.75">
      <c r="A49" s="60"/>
      <c r="B49" s="44" t="s">
        <v>32</v>
      </c>
      <c r="C49" s="7">
        <v>433</v>
      </c>
      <c r="D49" s="63"/>
      <c r="E49" s="63">
        <f>SUM(E47-E48)</f>
        <v>0</v>
      </c>
    </row>
    <row r="50" spans="1:5" ht="12.75">
      <c r="A50" s="60"/>
      <c r="B50" s="44" t="s">
        <v>33</v>
      </c>
      <c r="C50" s="62">
        <v>434</v>
      </c>
      <c r="D50" s="63"/>
      <c r="E50" s="63">
        <v>0</v>
      </c>
    </row>
    <row r="51" spans="1:5" ht="12.75">
      <c r="A51" s="60"/>
      <c r="B51" s="75" t="s">
        <v>34</v>
      </c>
      <c r="C51" s="7">
        <v>435</v>
      </c>
      <c r="D51" s="63">
        <v>139746</v>
      </c>
      <c r="E51" s="63"/>
    </row>
    <row r="52" spans="1:5" ht="12.75">
      <c r="A52" s="60"/>
      <c r="B52" s="27" t="s">
        <v>35</v>
      </c>
      <c r="C52" s="7">
        <v>436</v>
      </c>
      <c r="D52" s="63"/>
      <c r="E52" s="63"/>
    </row>
    <row r="53" spans="2:5" ht="16.5" customHeight="1">
      <c r="B53" s="61" t="s">
        <v>36</v>
      </c>
      <c r="C53" s="7">
        <v>437</v>
      </c>
      <c r="D53" s="47"/>
      <c r="E53" s="47"/>
    </row>
    <row r="54" spans="2:8" ht="22.5">
      <c r="B54" s="44" t="s">
        <v>37</v>
      </c>
      <c r="C54" s="7">
        <v>438</v>
      </c>
      <c r="D54" s="29">
        <f>D51-D48</f>
        <v>139502</v>
      </c>
      <c r="E54" s="29">
        <f>E49+E51</f>
        <v>0</v>
      </c>
      <c r="H54" s="32"/>
    </row>
    <row r="55" spans="1:9" ht="25.5" customHeight="1">
      <c r="A55" s="4"/>
      <c r="B55" s="264" t="s">
        <v>221</v>
      </c>
      <c r="C55" s="264"/>
      <c r="D55" s="263" t="s">
        <v>368</v>
      </c>
      <c r="E55" s="263"/>
      <c r="F55" s="4"/>
      <c r="G55" s="97"/>
      <c r="H55" s="4"/>
      <c r="I55" s="4"/>
    </row>
    <row r="56" spans="1:9" ht="12.75">
      <c r="A56" s="4"/>
      <c r="B56" s="4" t="s">
        <v>493</v>
      </c>
      <c r="C56" s="102" t="s">
        <v>222</v>
      </c>
      <c r="F56" s="4"/>
      <c r="G56" s="4"/>
      <c r="H56" s="4"/>
      <c r="I56" s="4"/>
    </row>
    <row r="57" spans="4:9" ht="12.75">
      <c r="D57" s="51"/>
      <c r="E57" s="52"/>
      <c r="F57" s="4"/>
      <c r="G57" s="4"/>
      <c r="H57" s="4"/>
      <c r="I57" s="4"/>
    </row>
    <row r="58" spans="4:9" ht="12.75">
      <c r="D58" s="45"/>
      <c r="E58" s="46"/>
      <c r="F58" s="4"/>
      <c r="G58" s="4"/>
      <c r="H58" s="4"/>
      <c r="I58" s="4"/>
    </row>
  </sheetData>
  <sheetProtection/>
  <mergeCells count="9">
    <mergeCell ref="B55:C55"/>
    <mergeCell ref="D55:E55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488</v>
      </c>
      <c r="B1" s="4"/>
    </row>
    <row r="2" spans="1:2" ht="12.75">
      <c r="A2" s="4" t="s">
        <v>478</v>
      </c>
      <c r="B2" s="4"/>
    </row>
    <row r="3" spans="1:2" ht="12.75">
      <c r="A3" s="4" t="s">
        <v>327</v>
      </c>
      <c r="B3" s="4"/>
    </row>
    <row r="4" spans="1:2" ht="12.75">
      <c r="A4" s="102" t="s">
        <v>328</v>
      </c>
      <c r="B4" s="4"/>
    </row>
    <row r="5" spans="1:2" ht="12.75">
      <c r="A5" s="4" t="s">
        <v>329</v>
      </c>
      <c r="B5" s="4"/>
    </row>
    <row r="6" spans="1:2" ht="12.75">
      <c r="A6" s="4" t="s">
        <v>479</v>
      </c>
      <c r="B6" s="4"/>
    </row>
    <row r="8" spans="1:5" ht="12.75">
      <c r="A8" s="259" t="s">
        <v>419</v>
      </c>
      <c r="B8" s="259"/>
      <c r="C8" s="259"/>
      <c r="D8" s="259"/>
      <c r="E8" s="259"/>
    </row>
    <row r="9" spans="1:5" ht="12.75">
      <c r="A9" s="259" t="s">
        <v>495</v>
      </c>
      <c r="B9" s="259"/>
      <c r="C9" s="259"/>
      <c r="D9" s="259"/>
      <c r="E9" s="259"/>
    </row>
    <row r="10" spans="2:4" ht="12.75">
      <c r="B10" s="273"/>
      <c r="C10" s="273"/>
      <c r="D10" s="273"/>
    </row>
    <row r="11" ht="12.75">
      <c r="E11" s="4" t="s">
        <v>9</v>
      </c>
    </row>
    <row r="12" spans="1:5" ht="22.5">
      <c r="A12" s="6" t="s">
        <v>91</v>
      </c>
      <c r="B12" s="6" t="s">
        <v>105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107</v>
      </c>
      <c r="C14" s="7">
        <v>501</v>
      </c>
      <c r="D14" s="25"/>
      <c r="E14" s="71"/>
    </row>
    <row r="15" spans="1:5" ht="12.75">
      <c r="A15" s="7">
        <v>1</v>
      </c>
      <c r="B15" s="2" t="s">
        <v>108</v>
      </c>
      <c r="C15" s="7">
        <v>502</v>
      </c>
      <c r="D15" s="29">
        <f>'izvj. o promjenama neto imovine'!D28</f>
        <v>26290</v>
      </c>
      <c r="E15" s="29">
        <f>'izvj. o promjenama neto imovine'!E28</f>
        <v>0</v>
      </c>
    </row>
    <row r="16" spans="1:5" ht="12.75">
      <c r="A16" s="7">
        <v>2</v>
      </c>
      <c r="B16" s="2" t="s">
        <v>102</v>
      </c>
      <c r="C16" s="7">
        <v>503</v>
      </c>
      <c r="D16" s="29">
        <v>134760199</v>
      </c>
      <c r="E16" s="29"/>
    </row>
    <row r="17" spans="1:5" ht="17.25" customHeight="1">
      <c r="A17" s="7">
        <v>3</v>
      </c>
      <c r="B17" s="3" t="s">
        <v>109</v>
      </c>
      <c r="C17" s="7">
        <v>504</v>
      </c>
      <c r="D17" s="162">
        <f>SUM(D15/D16)</f>
        <v>0.00019508727498985067</v>
      </c>
      <c r="E17" s="24"/>
    </row>
    <row r="18" spans="1:5" ht="12.75">
      <c r="A18" s="65" t="s">
        <v>4</v>
      </c>
      <c r="B18" s="26" t="s">
        <v>110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111</v>
      </c>
      <c r="C19" s="7">
        <v>506</v>
      </c>
      <c r="D19" s="29">
        <f>SUM('bilans stanja'!E55)</f>
        <v>179801</v>
      </c>
      <c r="E19" s="29"/>
    </row>
    <row r="20" spans="1:5" ht="12.75">
      <c r="A20" s="8">
        <v>2</v>
      </c>
      <c r="B20" s="10" t="s">
        <v>101</v>
      </c>
      <c r="C20" s="7">
        <v>507</v>
      </c>
      <c r="D20" s="29">
        <v>134760199</v>
      </c>
      <c r="E20" s="29"/>
    </row>
    <row r="21" spans="1:5" ht="12.75">
      <c r="A21" s="8">
        <v>3</v>
      </c>
      <c r="B21" s="2" t="s">
        <v>112</v>
      </c>
      <c r="C21" s="7">
        <v>508</v>
      </c>
      <c r="D21" s="162">
        <f>SUM(D19/D20)</f>
        <v>0.0013342292556276203</v>
      </c>
      <c r="E21" s="24"/>
    </row>
    <row r="22" spans="1:5" ht="12.75">
      <c r="A22" s="65" t="s">
        <v>106</v>
      </c>
      <c r="B22" s="26" t="s">
        <v>113</v>
      </c>
      <c r="C22" s="7">
        <v>509</v>
      </c>
      <c r="D22" s="29"/>
      <c r="E22" s="29"/>
    </row>
    <row r="23" spans="1:5" ht="12.75">
      <c r="A23" s="8">
        <v>1</v>
      </c>
      <c r="B23" s="2" t="s">
        <v>114</v>
      </c>
      <c r="C23" s="7">
        <v>510</v>
      </c>
      <c r="D23" s="24">
        <v>0</v>
      </c>
      <c r="E23" s="24">
        <v>0</v>
      </c>
    </row>
    <row r="24" spans="1:5" ht="12.75">
      <c r="A24" s="8">
        <v>2</v>
      </c>
      <c r="B24" s="2" t="s">
        <v>115</v>
      </c>
      <c r="C24" s="7">
        <v>511</v>
      </c>
      <c r="D24" s="24">
        <v>0</v>
      </c>
      <c r="E24" s="24">
        <v>0</v>
      </c>
    </row>
    <row r="25" spans="1:5" ht="12.75">
      <c r="A25" s="8">
        <v>3</v>
      </c>
      <c r="B25" s="2" t="s">
        <v>116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117</v>
      </c>
      <c r="C26" s="7">
        <v>513</v>
      </c>
      <c r="D26" s="24">
        <v>0</v>
      </c>
      <c r="E26" s="24">
        <v>0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163</v>
      </c>
      <c r="B28" s="261" t="s">
        <v>164</v>
      </c>
      <c r="C28" s="261"/>
      <c r="D28" s="262" t="s">
        <v>368</v>
      </c>
      <c r="E28" s="263"/>
      <c r="F28" s="4"/>
      <c r="G28" s="4"/>
      <c r="H28" s="4"/>
      <c r="I28" s="4"/>
      <c r="J28" s="4"/>
    </row>
    <row r="29" spans="1:10" ht="12.75">
      <c r="A29" s="4" t="s">
        <v>494</v>
      </c>
      <c r="F29" s="4"/>
      <c r="G29" s="4"/>
      <c r="H29" s="4"/>
      <c r="I29" s="4"/>
      <c r="J29" s="4"/>
    </row>
    <row r="30" spans="2:10" ht="12.75">
      <c r="B30" s="15"/>
      <c r="D30" s="51"/>
      <c r="E30" s="52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273"/>
      <c r="E49" s="273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0" sqref="A10:D10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6.7109375" style="0" customWidth="1"/>
    <col min="4" max="4" width="16.00390625" style="0" customWidth="1"/>
  </cols>
  <sheetData>
    <row r="1" spans="1:2" ht="12.75">
      <c r="A1" s="4" t="s">
        <v>488</v>
      </c>
      <c r="B1" s="4"/>
    </row>
    <row r="2" spans="1:2" ht="12.75">
      <c r="A2" s="4" t="s">
        <v>478</v>
      </c>
      <c r="B2" s="4"/>
    </row>
    <row r="3" spans="1:2" ht="12.75">
      <c r="A3" s="4" t="s">
        <v>327</v>
      </c>
      <c r="B3" s="4"/>
    </row>
    <row r="4" spans="1:2" ht="12.75">
      <c r="A4" s="102" t="s">
        <v>328</v>
      </c>
      <c r="B4" s="4"/>
    </row>
    <row r="5" spans="1:2" ht="12.75">
      <c r="A5" s="4" t="s">
        <v>329</v>
      </c>
      <c r="B5" s="4"/>
    </row>
    <row r="6" spans="1:2" ht="12" customHeight="1">
      <c r="A6" s="4" t="s">
        <v>479</v>
      </c>
      <c r="B6" s="4"/>
    </row>
    <row r="7" spans="1:2" ht="12.75">
      <c r="A7" s="4"/>
      <c r="B7" s="4"/>
    </row>
    <row r="8" spans="1:7" ht="12.75">
      <c r="A8" s="259" t="s">
        <v>42</v>
      </c>
      <c r="B8" s="259"/>
      <c r="C8" s="259"/>
      <c r="D8" s="259"/>
      <c r="E8" s="18"/>
      <c r="F8" s="18"/>
      <c r="G8" s="18"/>
    </row>
    <row r="9" spans="1:7" ht="12.75">
      <c r="A9" s="103" t="s">
        <v>420</v>
      </c>
      <c r="B9" s="103"/>
      <c r="C9" s="103"/>
      <c r="D9" s="103"/>
      <c r="E9" s="18"/>
      <c r="F9" s="18"/>
      <c r="G9" s="18"/>
    </row>
    <row r="10" spans="1:4" ht="12.75">
      <c r="A10" s="274" t="s">
        <v>487</v>
      </c>
      <c r="B10" s="274"/>
      <c r="C10" s="274"/>
      <c r="D10" s="274"/>
    </row>
    <row r="12" spans="1:4" ht="36.75" customHeight="1">
      <c r="A12" s="6" t="s">
        <v>91</v>
      </c>
      <c r="B12" s="6" t="s">
        <v>103</v>
      </c>
      <c r="C12" s="6" t="s">
        <v>120</v>
      </c>
      <c r="D12" s="6" t="s">
        <v>127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129</v>
      </c>
      <c r="C14" s="31">
        <v>76403</v>
      </c>
      <c r="D14" s="30">
        <f>C14*100/C20</f>
        <v>35.38732312822769</v>
      </c>
    </row>
    <row r="15" spans="1:4" ht="12.75">
      <c r="A15" s="8">
        <v>2</v>
      </c>
      <c r="B15" s="2" t="s">
        <v>130</v>
      </c>
      <c r="C15" s="31"/>
      <c r="D15" s="30"/>
    </row>
    <row r="16" spans="1:4" ht="12.75">
      <c r="A16" s="8">
        <v>3</v>
      </c>
      <c r="B16" s="2" t="s">
        <v>122</v>
      </c>
      <c r="C16" s="31"/>
      <c r="D16" s="30"/>
    </row>
    <row r="17" spans="1:4" ht="12.75">
      <c r="A17" s="8">
        <v>4</v>
      </c>
      <c r="B17" s="2" t="s">
        <v>6</v>
      </c>
      <c r="C17" s="31"/>
      <c r="D17" s="30"/>
    </row>
    <row r="18" spans="1:4" ht="12.75">
      <c r="A18" s="8">
        <v>5</v>
      </c>
      <c r="B18" s="2" t="s">
        <v>131</v>
      </c>
      <c r="C18" s="31">
        <v>139502</v>
      </c>
      <c r="D18" s="30">
        <f>C18*100/C20</f>
        <v>64.61267687177231</v>
      </c>
    </row>
    <row r="19" spans="1:4" ht="12.75">
      <c r="A19" s="8">
        <v>6</v>
      </c>
      <c r="B19" s="104" t="s">
        <v>421</v>
      </c>
      <c r="C19" s="31"/>
      <c r="D19" s="30">
        <f>C19*100/C20</f>
        <v>0</v>
      </c>
    </row>
    <row r="20" spans="1:4" ht="12.75">
      <c r="A20" s="1"/>
      <c r="B20" s="2" t="s">
        <v>128</v>
      </c>
      <c r="C20" s="31">
        <f>SUM(C14+C15+C16+C17+C18+C19)</f>
        <v>215905</v>
      </c>
      <c r="D20" s="31">
        <f>SUM(D14+D15+D16+D17+D18+D19)</f>
        <v>100</v>
      </c>
    </row>
    <row r="22" ht="12.75">
      <c r="B22" s="4"/>
    </row>
    <row r="23" spans="1:10" ht="26.25" customHeight="1">
      <c r="A23" s="4" t="s">
        <v>163</v>
      </c>
      <c r="B23" s="261" t="s">
        <v>223</v>
      </c>
      <c r="C23" s="261"/>
      <c r="D23" s="262" t="s">
        <v>368</v>
      </c>
      <c r="E23" s="263"/>
      <c r="F23" s="4"/>
      <c r="G23" s="4"/>
      <c r="H23" s="4"/>
      <c r="I23" s="4"/>
      <c r="J23" s="4"/>
    </row>
    <row r="24" spans="1:10" ht="12.75">
      <c r="A24" s="4" t="s">
        <v>482</v>
      </c>
      <c r="F24" s="4"/>
      <c r="G24" s="4"/>
      <c r="H24" s="4"/>
      <c r="I24" s="4"/>
      <c r="J24" s="4"/>
    </row>
    <row r="25" spans="3:10" ht="12.75">
      <c r="C25" s="67"/>
      <c r="D25" s="51"/>
      <c r="E25" s="52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B58" sqref="B58:D58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488</v>
      </c>
      <c r="B1" s="4"/>
    </row>
    <row r="2" spans="1:2" ht="12.75">
      <c r="A2" s="4" t="s">
        <v>478</v>
      </c>
      <c r="B2" s="4"/>
    </row>
    <row r="3" spans="1:2" ht="12.75">
      <c r="A3" s="4" t="s">
        <v>327</v>
      </c>
      <c r="B3" s="4"/>
    </row>
    <row r="4" spans="1:2" ht="12.75">
      <c r="A4" s="102" t="s">
        <v>328</v>
      </c>
      <c r="B4" s="4"/>
    </row>
    <row r="5" spans="1:7" ht="12.75">
      <c r="A5" s="4" t="s">
        <v>329</v>
      </c>
      <c r="B5" s="4"/>
      <c r="G5" s="77"/>
    </row>
    <row r="6" spans="1:7" ht="12.75">
      <c r="A6" s="4" t="s">
        <v>479</v>
      </c>
      <c r="B6" s="4"/>
      <c r="G6" s="77"/>
    </row>
    <row r="7" spans="1:2" ht="12.75">
      <c r="A7" s="4"/>
      <c r="B7" s="4"/>
    </row>
    <row r="8" spans="1:2" ht="12.75">
      <c r="A8" s="77"/>
      <c r="B8" s="77"/>
    </row>
    <row r="9" spans="1:8" ht="12.75">
      <c r="A9" s="274" t="s">
        <v>45</v>
      </c>
      <c r="B9" s="274"/>
      <c r="C9" s="274"/>
      <c r="D9" s="274"/>
      <c r="E9" s="274"/>
      <c r="F9" s="274"/>
      <c r="G9" s="274"/>
      <c r="H9" s="274"/>
    </row>
    <row r="10" spans="1:8" ht="12.75">
      <c r="A10" s="274" t="s">
        <v>487</v>
      </c>
      <c r="B10" s="274"/>
      <c r="C10" s="274"/>
      <c r="D10" s="274"/>
      <c r="E10" s="274"/>
      <c r="F10" s="274"/>
      <c r="G10" s="274"/>
      <c r="H10" s="274"/>
    </row>
    <row r="11" spans="1:8" ht="12.75">
      <c r="A11" s="43"/>
      <c r="B11" s="43"/>
      <c r="C11" s="43"/>
      <c r="D11" s="43"/>
      <c r="E11" s="43"/>
      <c r="F11" s="43"/>
      <c r="G11" s="43"/>
      <c r="H11" s="43"/>
    </row>
    <row r="12" ht="12.75">
      <c r="A12" s="37" t="s">
        <v>423</v>
      </c>
    </row>
    <row r="13" spans="1:8" s="18" customFormat="1" ht="45" customHeight="1">
      <c r="A13" s="78" t="s">
        <v>134</v>
      </c>
      <c r="B13" s="278" t="s">
        <v>46</v>
      </c>
      <c r="C13" s="279"/>
      <c r="D13" s="280"/>
      <c r="E13" s="78" t="s">
        <v>135</v>
      </c>
      <c r="F13" s="78" t="s">
        <v>119</v>
      </c>
      <c r="G13" s="79" t="s">
        <v>136</v>
      </c>
      <c r="H13" s="78" t="s">
        <v>47</v>
      </c>
    </row>
    <row r="14" spans="1:8" ht="12.75">
      <c r="A14" s="80">
        <v>1</v>
      </c>
      <c r="B14" s="290">
        <v>2</v>
      </c>
      <c r="C14" s="291"/>
      <c r="D14" s="292"/>
      <c r="E14" s="80">
        <v>3</v>
      </c>
      <c r="F14" s="80">
        <v>4</v>
      </c>
      <c r="G14" s="81">
        <v>5</v>
      </c>
      <c r="H14" s="80">
        <v>6</v>
      </c>
    </row>
    <row r="15" spans="1:8" ht="12.75">
      <c r="A15" s="80"/>
      <c r="B15" s="287" t="s">
        <v>48</v>
      </c>
      <c r="C15" s="288"/>
      <c r="D15" s="289"/>
      <c r="E15" s="80"/>
      <c r="F15" s="82"/>
      <c r="G15" s="83"/>
      <c r="H15" s="82"/>
    </row>
    <row r="16" spans="1:8" ht="12.75">
      <c r="A16" s="80"/>
      <c r="B16" s="284" t="s">
        <v>326</v>
      </c>
      <c r="C16" s="285"/>
      <c r="D16" s="286"/>
      <c r="E16" s="33"/>
      <c r="F16" s="34"/>
      <c r="G16" s="35"/>
      <c r="H16" s="34"/>
    </row>
    <row r="17" spans="1:8" ht="12.75">
      <c r="A17" s="82"/>
      <c r="B17" s="281" t="s">
        <v>38</v>
      </c>
      <c r="C17" s="282"/>
      <c r="D17" s="283"/>
      <c r="E17" s="34"/>
      <c r="F17" s="34"/>
      <c r="G17" s="35"/>
      <c r="H17" s="34"/>
    </row>
    <row r="18" spans="1:8" ht="12" customHeight="1">
      <c r="A18" s="80"/>
      <c r="B18" s="293"/>
      <c r="C18" s="294"/>
      <c r="D18" s="295"/>
      <c r="E18" s="35"/>
      <c r="F18" s="35"/>
      <c r="G18" s="35"/>
      <c r="H18" s="34"/>
    </row>
    <row r="19" spans="1:8" ht="12.75" customHeight="1">
      <c r="A19" s="82"/>
      <c r="B19" s="293"/>
      <c r="C19" s="294"/>
      <c r="D19" s="295"/>
      <c r="E19" s="35"/>
      <c r="F19" s="35"/>
      <c r="G19" s="35"/>
      <c r="H19" s="34">
        <f>G19-F19</f>
        <v>0</v>
      </c>
    </row>
    <row r="20" spans="1:8" ht="18.75" customHeight="1">
      <c r="A20" s="80"/>
      <c r="B20" s="296" t="s">
        <v>39</v>
      </c>
      <c r="C20" s="297"/>
      <c r="D20" s="298"/>
      <c r="E20" s="85"/>
      <c r="F20" s="80"/>
      <c r="G20" s="81"/>
      <c r="H20" s="80"/>
    </row>
    <row r="21" spans="1:8" ht="12.75">
      <c r="A21" s="80"/>
      <c r="B21" s="296" t="s">
        <v>49</v>
      </c>
      <c r="C21" s="297"/>
      <c r="D21" s="298"/>
      <c r="E21" s="80"/>
      <c r="F21" s="80"/>
      <c r="G21" s="81"/>
      <c r="H21" s="80"/>
    </row>
    <row r="22" spans="1:8" ht="30" customHeight="1">
      <c r="A22" s="80"/>
      <c r="B22" s="287" t="s">
        <v>50</v>
      </c>
      <c r="C22" s="288"/>
      <c r="D22" s="289"/>
      <c r="E22" s="80"/>
      <c r="F22" s="80"/>
      <c r="G22" s="81"/>
      <c r="H22" s="80"/>
    </row>
    <row r="23" spans="1:8" ht="18" customHeight="1">
      <c r="A23" s="80"/>
      <c r="B23" s="296" t="s">
        <v>38</v>
      </c>
      <c r="C23" s="297"/>
      <c r="D23" s="298"/>
      <c r="E23" s="80"/>
      <c r="F23" s="80"/>
      <c r="G23" s="81"/>
      <c r="H23" s="80"/>
    </row>
    <row r="24" spans="1:8" ht="20.25" customHeight="1">
      <c r="A24" s="80"/>
      <c r="B24" s="296" t="s">
        <v>39</v>
      </c>
      <c r="C24" s="297"/>
      <c r="D24" s="298"/>
      <c r="E24" s="80"/>
      <c r="F24" s="80"/>
      <c r="G24" s="81"/>
      <c r="H24" s="80"/>
    </row>
    <row r="25" spans="1:8" ht="12.75">
      <c r="A25" s="80"/>
      <c r="B25" s="296" t="s">
        <v>49</v>
      </c>
      <c r="C25" s="297"/>
      <c r="D25" s="298"/>
      <c r="E25" s="80"/>
      <c r="F25" s="80"/>
      <c r="G25" s="81"/>
      <c r="H25" s="80"/>
    </row>
    <row r="26" spans="1:8" ht="31.5" customHeight="1">
      <c r="A26" s="80"/>
      <c r="B26" s="301" t="s">
        <v>51</v>
      </c>
      <c r="C26" s="302"/>
      <c r="D26" s="303"/>
      <c r="E26" s="80"/>
      <c r="F26" s="80"/>
      <c r="G26" s="81"/>
      <c r="H26" s="80"/>
    </row>
    <row r="27" spans="1:8" ht="35.25" customHeight="1">
      <c r="A27" s="80"/>
      <c r="B27" s="301" t="s">
        <v>138</v>
      </c>
      <c r="C27" s="302"/>
      <c r="D27" s="303"/>
      <c r="E27" s="80"/>
      <c r="F27" s="80"/>
      <c r="G27" s="81"/>
      <c r="H27" s="80"/>
    </row>
    <row r="28" spans="1:8" ht="12.75">
      <c r="A28" s="80"/>
      <c r="B28" s="296" t="s">
        <v>121</v>
      </c>
      <c r="C28" s="297"/>
      <c r="D28" s="298"/>
      <c r="E28" s="80"/>
      <c r="F28" s="80"/>
      <c r="G28" s="81"/>
      <c r="H28" s="80"/>
    </row>
    <row r="29" spans="1:8" ht="12.75">
      <c r="A29" s="84"/>
      <c r="B29" s="308"/>
      <c r="C29" s="309"/>
      <c r="D29" s="310"/>
      <c r="E29" s="163"/>
      <c r="F29" s="164"/>
      <c r="G29" s="165">
        <v>0</v>
      </c>
      <c r="H29" s="164">
        <f>SUM(G29-F29)</f>
        <v>0</v>
      </c>
    </row>
    <row r="30" spans="1:8" ht="31.5" customHeight="1">
      <c r="A30" s="80"/>
      <c r="B30" s="304" t="s">
        <v>139</v>
      </c>
      <c r="C30" s="305"/>
      <c r="D30" s="306"/>
      <c r="E30" s="80"/>
      <c r="F30" s="80"/>
      <c r="G30" s="81"/>
      <c r="H30" s="80"/>
    </row>
    <row r="31" spans="1:8" ht="32.25" customHeight="1">
      <c r="A31" s="80"/>
      <c r="B31" s="304" t="s">
        <v>140</v>
      </c>
      <c r="C31" s="305"/>
      <c r="D31" s="306"/>
      <c r="E31" s="80"/>
      <c r="F31" s="80"/>
      <c r="G31" s="81"/>
      <c r="H31" s="80"/>
    </row>
    <row r="32" spans="1:8" ht="22.5" customHeight="1">
      <c r="A32" s="80"/>
      <c r="B32" s="296" t="s">
        <v>141</v>
      </c>
      <c r="C32" s="297"/>
      <c r="D32" s="298"/>
      <c r="E32" s="80"/>
      <c r="F32" s="80"/>
      <c r="G32" s="81"/>
      <c r="H32" s="80"/>
    </row>
    <row r="33" spans="1:8" ht="39.75" customHeight="1">
      <c r="A33" s="80"/>
      <c r="B33" s="296" t="s">
        <v>142</v>
      </c>
      <c r="C33" s="297"/>
      <c r="D33" s="298"/>
      <c r="E33" s="80"/>
      <c r="F33" s="80"/>
      <c r="G33" s="81"/>
      <c r="H33" s="80"/>
    </row>
    <row r="34" spans="1:8" ht="33" customHeight="1">
      <c r="A34" s="80"/>
      <c r="B34" s="301" t="s">
        <v>143</v>
      </c>
      <c r="C34" s="302"/>
      <c r="D34" s="303"/>
      <c r="E34" s="80"/>
      <c r="F34" s="80"/>
      <c r="G34" s="81"/>
      <c r="H34" s="80"/>
    </row>
    <row r="35" spans="1:8" ht="33" customHeight="1">
      <c r="A35" s="80" t="s">
        <v>483</v>
      </c>
      <c r="B35" s="275" t="s">
        <v>496</v>
      </c>
      <c r="C35" s="276"/>
      <c r="D35" s="277"/>
      <c r="E35" s="80">
        <v>336</v>
      </c>
      <c r="F35" s="82">
        <v>600957.83</v>
      </c>
      <c r="G35" s="83">
        <v>0</v>
      </c>
      <c r="H35" s="82">
        <f>G35-F35</f>
        <v>-600957.83</v>
      </c>
    </row>
    <row r="36" spans="1:8" ht="33" customHeight="1">
      <c r="A36" s="80" t="s">
        <v>484</v>
      </c>
      <c r="B36" s="275" t="s">
        <v>485</v>
      </c>
      <c r="C36" s="276"/>
      <c r="D36" s="277"/>
      <c r="E36" s="80">
        <v>2020.69</v>
      </c>
      <c r="F36" s="82">
        <v>244478.75</v>
      </c>
      <c r="G36" s="83">
        <v>123776.45</v>
      </c>
      <c r="H36" s="82">
        <f>G36-F36</f>
        <v>-120702.3</v>
      </c>
    </row>
    <row r="37" spans="1:8" ht="26.25" customHeight="1">
      <c r="A37" s="80"/>
      <c r="B37" s="304" t="s">
        <v>144</v>
      </c>
      <c r="C37" s="305"/>
      <c r="D37" s="306"/>
      <c r="E37" s="80"/>
      <c r="F37" s="80"/>
      <c r="G37" s="81"/>
      <c r="H37" s="80"/>
    </row>
    <row r="38" spans="1:8" ht="38.25" customHeight="1">
      <c r="A38" s="80"/>
      <c r="B38" s="304" t="s">
        <v>145</v>
      </c>
      <c r="C38" s="305"/>
      <c r="D38" s="306"/>
      <c r="E38" s="80"/>
      <c r="F38" s="80"/>
      <c r="G38" s="81"/>
      <c r="H38" s="80"/>
    </row>
    <row r="39" spans="1:8" ht="38.25" customHeight="1">
      <c r="A39" s="80"/>
      <c r="B39" s="304" t="s">
        <v>146</v>
      </c>
      <c r="C39" s="305"/>
      <c r="D39" s="306"/>
      <c r="E39" s="80"/>
      <c r="F39" s="80"/>
      <c r="G39" s="81"/>
      <c r="H39" s="80"/>
    </row>
    <row r="40" spans="1:8" ht="12.75">
      <c r="A40" s="80"/>
      <c r="B40" s="304" t="s">
        <v>147</v>
      </c>
      <c r="C40" s="305"/>
      <c r="D40" s="306"/>
      <c r="E40" s="80"/>
      <c r="F40" s="80"/>
      <c r="G40" s="81"/>
      <c r="H40" s="80"/>
    </row>
    <row r="41" spans="1:8" ht="12.75">
      <c r="A41" s="80"/>
      <c r="B41" s="304" t="s">
        <v>148</v>
      </c>
      <c r="C41" s="305"/>
      <c r="D41" s="306"/>
      <c r="E41" s="80"/>
      <c r="F41" s="80"/>
      <c r="G41" s="81"/>
      <c r="H41" s="80"/>
    </row>
    <row r="42" spans="1:8" ht="30" customHeight="1">
      <c r="A42" s="80"/>
      <c r="B42" s="304" t="s">
        <v>52</v>
      </c>
      <c r="C42" s="305"/>
      <c r="D42" s="306"/>
      <c r="E42" s="80"/>
      <c r="F42" s="80"/>
      <c r="G42" s="81"/>
      <c r="H42" s="80"/>
    </row>
    <row r="43" spans="1:8" ht="35.25" customHeight="1">
      <c r="A43" s="80"/>
      <c r="B43" s="304" t="s">
        <v>53</v>
      </c>
      <c r="C43" s="305"/>
      <c r="D43" s="306"/>
      <c r="E43" s="34">
        <f>SUM(E18:E42)</f>
        <v>2356.69</v>
      </c>
      <c r="F43" s="34">
        <f>SUM(F18:F42)</f>
        <v>845436.58</v>
      </c>
      <c r="G43" s="34">
        <f>SUM(G18:G42)</f>
        <v>123776.45</v>
      </c>
      <c r="H43" s="34">
        <f>SUM(H18:H42)</f>
        <v>-721660.13</v>
      </c>
    </row>
    <row r="44" spans="1:8" ht="12.75">
      <c r="A44" s="86"/>
      <c r="B44" s="87"/>
      <c r="C44" s="87"/>
      <c r="D44" s="87"/>
      <c r="E44" s="68"/>
      <c r="F44" s="69"/>
      <c r="G44" s="69"/>
      <c r="H44" s="69"/>
    </row>
    <row r="45" spans="1:8" ht="12.75">
      <c r="A45" s="307" t="s">
        <v>422</v>
      </c>
      <c r="B45" s="307"/>
      <c r="C45" s="307"/>
      <c r="D45" s="307"/>
      <c r="E45" s="307"/>
      <c r="F45" s="307"/>
      <c r="G45" s="307"/>
      <c r="H45" s="307"/>
    </row>
    <row r="46" spans="1:8" ht="45">
      <c r="A46" s="78" t="s">
        <v>134</v>
      </c>
      <c r="B46" s="278" t="s">
        <v>424</v>
      </c>
      <c r="C46" s="279"/>
      <c r="D46" s="280"/>
      <c r="E46" s="78" t="s">
        <v>135</v>
      </c>
      <c r="F46" s="78" t="s">
        <v>119</v>
      </c>
      <c r="G46" s="78" t="s">
        <v>136</v>
      </c>
      <c r="H46" s="78" t="s">
        <v>425</v>
      </c>
    </row>
    <row r="47" spans="1:8" ht="12.75">
      <c r="A47" s="80">
        <v>1</v>
      </c>
      <c r="B47" s="290">
        <v>2</v>
      </c>
      <c r="C47" s="291"/>
      <c r="D47" s="292"/>
      <c r="E47" s="80">
        <v>3</v>
      </c>
      <c r="F47" s="80">
        <v>4</v>
      </c>
      <c r="G47" s="80">
        <v>5</v>
      </c>
      <c r="H47" s="80">
        <v>6</v>
      </c>
    </row>
    <row r="48" spans="1:8" ht="12.75">
      <c r="A48" s="80"/>
      <c r="B48" s="287" t="s">
        <v>137</v>
      </c>
      <c r="C48" s="288"/>
      <c r="D48" s="289"/>
      <c r="E48" s="80"/>
      <c r="F48" s="80"/>
      <c r="G48" s="80"/>
      <c r="H48" s="80"/>
    </row>
    <row r="49" spans="1:8" ht="12.75">
      <c r="A49" s="80"/>
      <c r="B49" s="287" t="s">
        <v>326</v>
      </c>
      <c r="C49" s="288"/>
      <c r="D49" s="289"/>
      <c r="E49" s="88"/>
      <c r="F49" s="89"/>
      <c r="G49" s="90"/>
      <c r="H49" s="91"/>
    </row>
    <row r="50" spans="1:8" ht="12.75">
      <c r="A50" s="80"/>
      <c r="B50" s="296" t="s">
        <v>38</v>
      </c>
      <c r="C50" s="297"/>
      <c r="D50" s="298"/>
      <c r="E50" s="92"/>
      <c r="F50" s="89"/>
      <c r="G50" s="90"/>
      <c r="H50" s="90"/>
    </row>
    <row r="51" spans="1:8" ht="12.75">
      <c r="A51" s="84"/>
      <c r="B51" s="296"/>
      <c r="C51" s="297"/>
      <c r="D51" s="298"/>
      <c r="E51" s="88"/>
      <c r="F51" s="90"/>
      <c r="G51" s="90"/>
      <c r="H51" s="90"/>
    </row>
    <row r="52" spans="1:8" ht="12.75">
      <c r="A52" s="80"/>
      <c r="B52" s="296" t="s">
        <v>39</v>
      </c>
      <c r="C52" s="297"/>
      <c r="D52" s="298"/>
      <c r="E52" s="85"/>
      <c r="F52" s="80"/>
      <c r="G52" s="80"/>
      <c r="H52" s="80"/>
    </row>
    <row r="53" spans="1:8" ht="12.75">
      <c r="A53" s="80"/>
      <c r="B53" s="296"/>
      <c r="C53" s="297"/>
      <c r="D53" s="298"/>
      <c r="E53" s="85"/>
      <c r="F53" s="80"/>
      <c r="G53" s="80"/>
      <c r="H53" s="80"/>
    </row>
    <row r="54" spans="1:8" ht="12.75">
      <c r="A54" s="80"/>
      <c r="B54" s="287" t="s">
        <v>50</v>
      </c>
      <c r="C54" s="288"/>
      <c r="D54" s="289"/>
      <c r="E54" s="85"/>
      <c r="F54" s="80"/>
      <c r="G54" s="80"/>
      <c r="H54" s="80"/>
    </row>
    <row r="55" spans="1:8" ht="12.75">
      <c r="A55" s="80"/>
      <c r="B55" s="296" t="s">
        <v>38</v>
      </c>
      <c r="C55" s="297"/>
      <c r="D55" s="298"/>
      <c r="E55" s="85"/>
      <c r="F55" s="80"/>
      <c r="G55" s="80"/>
      <c r="H55" s="80"/>
    </row>
    <row r="56" spans="1:8" ht="12.75">
      <c r="A56" s="80"/>
      <c r="B56" s="296" t="s">
        <v>39</v>
      </c>
      <c r="C56" s="297"/>
      <c r="D56" s="298"/>
      <c r="E56" s="85"/>
      <c r="F56" s="80"/>
      <c r="G56" s="80"/>
      <c r="H56" s="80"/>
    </row>
    <row r="57" spans="1:8" ht="12.75">
      <c r="A57" s="80"/>
      <c r="B57" s="296"/>
      <c r="C57" s="297"/>
      <c r="D57" s="298"/>
      <c r="E57" s="85"/>
      <c r="F57" s="80"/>
      <c r="G57" s="80"/>
      <c r="H57" s="80"/>
    </row>
    <row r="58" spans="1:8" ht="28.5" customHeight="1">
      <c r="A58" s="80"/>
      <c r="B58" s="301" t="s">
        <v>426</v>
      </c>
      <c r="C58" s="302"/>
      <c r="D58" s="303"/>
      <c r="E58" s="88">
        <f>SUM(E51:E57)</f>
        <v>0</v>
      </c>
      <c r="F58" s="88">
        <f>SUM(F51:F57)</f>
        <v>0</v>
      </c>
      <c r="G58" s="88">
        <f>SUM(G51:G57)</f>
        <v>0</v>
      </c>
      <c r="H58" s="88">
        <f>SUM(H51:H57)</f>
        <v>0</v>
      </c>
    </row>
    <row r="59" spans="1:8" ht="12.75">
      <c r="A59" s="86"/>
      <c r="B59" s="87"/>
      <c r="C59" s="87"/>
      <c r="D59" s="87"/>
      <c r="E59" s="93"/>
      <c r="F59" s="94"/>
      <c r="G59" s="94"/>
      <c r="H59" s="94"/>
    </row>
    <row r="60" spans="1:8" ht="12.75">
      <c r="A60" s="77" t="s">
        <v>163</v>
      </c>
      <c r="B60" s="261" t="s">
        <v>55</v>
      </c>
      <c r="C60" s="261"/>
      <c r="D60" s="300" t="s">
        <v>56</v>
      </c>
      <c r="E60" s="300"/>
      <c r="F60" s="95" t="s">
        <v>54</v>
      </c>
      <c r="G60" s="299" t="s">
        <v>368</v>
      </c>
      <c r="H60" s="299"/>
    </row>
    <row r="61" spans="1:8" ht="12.75">
      <c r="A61" s="77" t="s">
        <v>481</v>
      </c>
      <c r="D61" s="268"/>
      <c r="E61" s="268"/>
      <c r="F61" s="77"/>
      <c r="G61" s="96"/>
      <c r="H61" s="52"/>
    </row>
    <row r="62" spans="2:6" ht="12.75">
      <c r="B62" s="50"/>
      <c r="D62" s="77"/>
      <c r="E62" s="77"/>
      <c r="F62" s="77"/>
    </row>
    <row r="63" spans="1:8" ht="12.75">
      <c r="A63" s="77"/>
      <c r="B63" s="77"/>
      <c r="C63" s="77"/>
      <c r="F63" s="77"/>
      <c r="G63" s="77"/>
      <c r="H63" s="77"/>
    </row>
    <row r="64" spans="1:2" ht="12.75">
      <c r="A64" s="77"/>
      <c r="B64" s="77"/>
    </row>
    <row r="65" ht="12.75">
      <c r="A65" s="77"/>
    </row>
  </sheetData>
  <sheetProtection/>
  <mergeCells count="51">
    <mergeCell ref="B28:D28"/>
    <mergeCell ref="B26:D26"/>
    <mergeCell ref="B29:D29"/>
    <mergeCell ref="B27:D27"/>
    <mergeCell ref="B37:D37"/>
    <mergeCell ref="B34:D34"/>
    <mergeCell ref="B33:D33"/>
    <mergeCell ref="B32:D32"/>
    <mergeCell ref="B31:D31"/>
    <mergeCell ref="B30:D30"/>
    <mergeCell ref="B38:D38"/>
    <mergeCell ref="B50:D50"/>
    <mergeCell ref="B49:D49"/>
    <mergeCell ref="B48:D48"/>
    <mergeCell ref="B47:D47"/>
    <mergeCell ref="B46:D46"/>
    <mergeCell ref="B43:D43"/>
    <mergeCell ref="B42:D42"/>
    <mergeCell ref="B41:D41"/>
    <mergeCell ref="B40:D40"/>
    <mergeCell ref="B56:D56"/>
    <mergeCell ref="B55:D55"/>
    <mergeCell ref="B39:D39"/>
    <mergeCell ref="B54:D54"/>
    <mergeCell ref="A45:H45"/>
    <mergeCell ref="B53:D53"/>
    <mergeCell ref="B52:D52"/>
    <mergeCell ref="B51:D51"/>
    <mergeCell ref="D61:E61"/>
    <mergeCell ref="G60:H60"/>
    <mergeCell ref="D60:E60"/>
    <mergeCell ref="B60:C60"/>
    <mergeCell ref="B58:D58"/>
    <mergeCell ref="B57:D57"/>
    <mergeCell ref="B18:D18"/>
    <mergeCell ref="B21:D21"/>
    <mergeCell ref="B25:D25"/>
    <mergeCell ref="B20:D20"/>
    <mergeCell ref="B24:D24"/>
    <mergeCell ref="B23:D23"/>
    <mergeCell ref="B22:D22"/>
    <mergeCell ref="B35:D35"/>
    <mergeCell ref="B36:D36"/>
    <mergeCell ref="B13:D13"/>
    <mergeCell ref="A10:H10"/>
    <mergeCell ref="A9:H9"/>
    <mergeCell ref="B17:D17"/>
    <mergeCell ref="B16:D16"/>
    <mergeCell ref="B15:D15"/>
    <mergeCell ref="B14:D14"/>
    <mergeCell ref="B19:D19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52">
      <selection activeCell="A70" sqref="A70:L70"/>
    </sheetView>
  </sheetViews>
  <sheetFormatPr defaultColWidth="9.140625" defaultRowHeight="12.75"/>
  <cols>
    <col min="3" max="3" width="10.00390625" style="0" bestFit="1" customWidth="1"/>
    <col min="4" max="4" width="15.57421875" style="0" customWidth="1"/>
    <col min="6" max="6" width="10.57421875" style="0" bestFit="1" customWidth="1"/>
    <col min="11" max="11" width="10.57421875" style="0" bestFit="1" customWidth="1"/>
  </cols>
  <sheetData>
    <row r="1" spans="1:10" ht="12.75">
      <c r="A1" s="4" t="s">
        <v>488</v>
      </c>
      <c r="B1" s="4"/>
      <c r="I1" s="157"/>
      <c r="J1" s="157"/>
    </row>
    <row r="2" spans="1:10" ht="12.75">
      <c r="A2" s="4" t="s">
        <v>478</v>
      </c>
      <c r="B2" s="4"/>
      <c r="I2" s="157"/>
      <c r="J2" s="157"/>
    </row>
    <row r="3" spans="1:10" ht="12.75">
      <c r="A3" s="4" t="s">
        <v>327</v>
      </c>
      <c r="B3" s="4"/>
      <c r="I3" s="157"/>
      <c r="J3" s="157"/>
    </row>
    <row r="4" spans="1:10" ht="12.75">
      <c r="A4" s="4" t="s">
        <v>328</v>
      </c>
      <c r="B4" s="4"/>
      <c r="I4" s="157"/>
      <c r="J4" s="157"/>
    </row>
    <row r="5" spans="1:10" ht="12.75">
      <c r="A5" s="4" t="s">
        <v>329</v>
      </c>
      <c r="B5" s="4"/>
      <c r="G5" s="77"/>
      <c r="I5" s="157"/>
      <c r="J5" s="157"/>
    </row>
    <row r="6" spans="1:10" ht="12.75">
      <c r="A6" s="4" t="s">
        <v>479</v>
      </c>
      <c r="B6" s="4"/>
      <c r="G6" s="77"/>
      <c r="I6" s="157"/>
      <c r="J6" s="157"/>
    </row>
    <row r="7" spans="1:10" ht="12.75">
      <c r="A7" s="168"/>
      <c r="B7" s="168"/>
      <c r="C7" s="169"/>
      <c r="D7" s="169"/>
      <c r="E7" s="169"/>
      <c r="F7" s="169"/>
      <c r="G7" s="169"/>
      <c r="H7" s="169"/>
      <c r="I7" s="169"/>
      <c r="J7" s="158"/>
    </row>
    <row r="8" spans="1:12" ht="14.25">
      <c r="A8" s="314" t="s">
        <v>517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</row>
    <row r="9" ht="15" thickBot="1">
      <c r="A9" s="239"/>
    </row>
    <row r="10" spans="1:12" ht="22.5">
      <c r="A10" s="240" t="s">
        <v>518</v>
      </c>
      <c r="B10" s="315" t="s">
        <v>520</v>
      </c>
      <c r="C10" s="315" t="s">
        <v>521</v>
      </c>
      <c r="D10" s="243"/>
      <c r="E10" s="243"/>
      <c r="F10" s="240" t="s">
        <v>525</v>
      </c>
      <c r="G10" s="240" t="s">
        <v>529</v>
      </c>
      <c r="H10" s="240" t="s">
        <v>533</v>
      </c>
      <c r="I10" s="240" t="s">
        <v>537</v>
      </c>
      <c r="J10" s="240" t="s">
        <v>541</v>
      </c>
      <c r="K10" s="240" t="s">
        <v>545</v>
      </c>
      <c r="L10" s="315" t="s">
        <v>548</v>
      </c>
    </row>
    <row r="11" spans="1:12" ht="22.5">
      <c r="A11" s="241" t="s">
        <v>519</v>
      </c>
      <c r="B11" s="316"/>
      <c r="C11" s="316"/>
      <c r="D11" s="241" t="s">
        <v>522</v>
      </c>
      <c r="E11" s="241" t="s">
        <v>524</v>
      </c>
      <c r="F11" s="241" t="s">
        <v>526</v>
      </c>
      <c r="G11" s="241" t="s">
        <v>530</v>
      </c>
      <c r="H11" s="241" t="s">
        <v>534</v>
      </c>
      <c r="I11" s="241" t="s">
        <v>538</v>
      </c>
      <c r="J11" s="241" t="s">
        <v>542</v>
      </c>
      <c r="K11" s="241" t="s">
        <v>546</v>
      </c>
      <c r="L11" s="316"/>
    </row>
    <row r="12" spans="1:12" ht="22.5">
      <c r="A12" s="241" t="s">
        <v>465</v>
      </c>
      <c r="B12" s="316"/>
      <c r="C12" s="316"/>
      <c r="D12" s="241" t="s">
        <v>523</v>
      </c>
      <c r="E12" s="241" t="s">
        <v>523</v>
      </c>
      <c r="F12" s="241" t="s">
        <v>527</v>
      </c>
      <c r="G12" s="241" t="s">
        <v>531</v>
      </c>
      <c r="H12" s="241" t="s">
        <v>535</v>
      </c>
      <c r="I12" s="241" t="s">
        <v>539</v>
      </c>
      <c r="J12" s="241" t="s">
        <v>543</v>
      </c>
      <c r="K12" s="241" t="s">
        <v>547</v>
      </c>
      <c r="L12" s="316"/>
    </row>
    <row r="13" spans="1:12" ht="13.5" thickBot="1">
      <c r="A13" s="242"/>
      <c r="B13" s="317"/>
      <c r="C13" s="317"/>
      <c r="D13" s="242"/>
      <c r="E13" s="242"/>
      <c r="F13" s="242" t="s">
        <v>528</v>
      </c>
      <c r="G13" s="242" t="s">
        <v>532</v>
      </c>
      <c r="H13" s="242" t="s">
        <v>536</v>
      </c>
      <c r="I13" s="242" t="s">
        <v>540</v>
      </c>
      <c r="J13" s="242" t="s">
        <v>544</v>
      </c>
      <c r="K13" s="242"/>
      <c r="L13" s="317"/>
    </row>
    <row r="14" spans="1:12" ht="13.5" thickBot="1">
      <c r="A14" s="244">
        <v>1</v>
      </c>
      <c r="B14" s="244">
        <v>2</v>
      </c>
      <c r="C14" s="244">
        <v>3</v>
      </c>
      <c r="D14" s="244">
        <v>4</v>
      </c>
      <c r="E14" s="244">
        <v>5</v>
      </c>
      <c r="F14" s="244">
        <v>6</v>
      </c>
      <c r="G14" s="244">
        <v>7</v>
      </c>
      <c r="H14" s="244">
        <v>8</v>
      </c>
      <c r="I14" s="244">
        <v>9</v>
      </c>
      <c r="J14" s="244">
        <v>10</v>
      </c>
      <c r="K14" s="244">
        <v>11</v>
      </c>
      <c r="L14" s="244">
        <v>12</v>
      </c>
    </row>
    <row r="15" spans="1:12" ht="13.5" thickBot="1">
      <c r="A15" s="311" t="s">
        <v>549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3"/>
    </row>
    <row r="16" spans="1:12" ht="13.5" thickBot="1">
      <c r="A16" s="245" t="s">
        <v>500</v>
      </c>
      <c r="B16" s="245" t="s">
        <v>499</v>
      </c>
      <c r="C16" s="246">
        <v>100</v>
      </c>
      <c r="D16" s="247">
        <v>201000</v>
      </c>
      <c r="E16" s="246">
        <v>0</v>
      </c>
      <c r="F16" s="247">
        <v>-201000</v>
      </c>
      <c r="G16" s="246">
        <v>0</v>
      </c>
      <c r="H16" s="246">
        <v>0</v>
      </c>
      <c r="I16" s="246">
        <v>0</v>
      </c>
      <c r="J16" s="246">
        <v>0</v>
      </c>
      <c r="K16" s="247">
        <v>-201000</v>
      </c>
      <c r="L16" s="246">
        <v>0</v>
      </c>
    </row>
    <row r="17" spans="1:12" ht="13.5" thickBot="1">
      <c r="A17" s="245" t="s">
        <v>502</v>
      </c>
      <c r="B17" s="245" t="s">
        <v>499</v>
      </c>
      <c r="C17" s="246">
        <v>34469</v>
      </c>
      <c r="D17" s="247">
        <v>34469</v>
      </c>
      <c r="E17" s="246">
        <v>0</v>
      </c>
      <c r="F17" s="247">
        <v>-34469</v>
      </c>
      <c r="G17" s="246">
        <v>0</v>
      </c>
      <c r="H17" s="246">
        <v>0</v>
      </c>
      <c r="I17" s="246">
        <v>0</v>
      </c>
      <c r="J17" s="246">
        <v>0</v>
      </c>
      <c r="K17" s="247">
        <v>-34469</v>
      </c>
      <c r="L17" s="246">
        <v>0</v>
      </c>
    </row>
    <row r="18" spans="1:12" ht="13.5" thickBot="1">
      <c r="A18" s="245" t="s">
        <v>505</v>
      </c>
      <c r="B18" s="245" t="s">
        <v>504</v>
      </c>
      <c r="C18" s="246">
        <v>178069</v>
      </c>
      <c r="D18" s="247">
        <v>44749.73</v>
      </c>
      <c r="E18" s="247">
        <v>12820.97</v>
      </c>
      <c r="F18" s="246">
        <v>0</v>
      </c>
      <c r="G18" s="246">
        <v>0</v>
      </c>
      <c r="H18" s="246">
        <v>0</v>
      </c>
      <c r="I18" s="246">
        <v>0</v>
      </c>
      <c r="J18" s="246">
        <v>0</v>
      </c>
      <c r="K18" s="246">
        <v>0</v>
      </c>
      <c r="L18" s="246">
        <v>0</v>
      </c>
    </row>
    <row r="19" spans="1:12" ht="13.5" thickBot="1">
      <c r="A19" s="245" t="s">
        <v>507</v>
      </c>
      <c r="B19" s="245" t="s">
        <v>504</v>
      </c>
      <c r="C19" s="246">
        <v>10275</v>
      </c>
      <c r="D19" s="247">
        <v>10275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</row>
    <row r="20" spans="1:12" ht="13.5" thickBot="1">
      <c r="A20" s="245" t="s">
        <v>509</v>
      </c>
      <c r="B20" s="245" t="s">
        <v>504</v>
      </c>
      <c r="C20" s="246">
        <v>10952</v>
      </c>
      <c r="D20" s="247">
        <v>10952</v>
      </c>
      <c r="E20" s="246">
        <v>0</v>
      </c>
      <c r="F20" s="246">
        <v>0</v>
      </c>
      <c r="G20" s="246">
        <v>0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</row>
    <row r="21" spans="1:12" ht="13.5" thickBot="1">
      <c r="A21" s="245" t="s">
        <v>511</v>
      </c>
      <c r="B21" s="245" t="s">
        <v>499</v>
      </c>
      <c r="C21" s="246">
        <v>1969609</v>
      </c>
      <c r="D21" s="247">
        <v>1969609</v>
      </c>
      <c r="E21" s="246">
        <v>0</v>
      </c>
      <c r="F21" s="247">
        <v>-1969609</v>
      </c>
      <c r="G21" s="246">
        <v>0</v>
      </c>
      <c r="H21" s="246">
        <v>0</v>
      </c>
      <c r="I21" s="246">
        <v>0</v>
      </c>
      <c r="J21" s="246">
        <v>0</v>
      </c>
      <c r="K21" s="247">
        <v>-1969609</v>
      </c>
      <c r="L21" s="246">
        <v>0</v>
      </c>
    </row>
    <row r="22" spans="1:12" ht="13.5" thickBot="1">
      <c r="A22" s="245" t="s">
        <v>513</v>
      </c>
      <c r="B22" s="245" t="s">
        <v>504</v>
      </c>
      <c r="C22" s="246">
        <v>43210</v>
      </c>
      <c r="D22" s="247">
        <v>43210</v>
      </c>
      <c r="E22" s="246">
        <v>0</v>
      </c>
      <c r="F22" s="246">
        <v>0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0</v>
      </c>
    </row>
    <row r="23" spans="1:12" ht="13.5" thickBot="1">
      <c r="A23" s="245" t="s">
        <v>515</v>
      </c>
      <c r="B23" s="245" t="s">
        <v>499</v>
      </c>
      <c r="C23" s="246">
        <v>1025</v>
      </c>
      <c r="D23" s="246">
        <v>158.39</v>
      </c>
      <c r="E23" s="247">
        <v>25556.74</v>
      </c>
      <c r="F23" s="247">
        <v>25398.35</v>
      </c>
      <c r="G23" s="246">
        <v>0</v>
      </c>
      <c r="H23" s="246">
        <v>0</v>
      </c>
      <c r="I23" s="246">
        <v>0</v>
      </c>
      <c r="J23" s="246">
        <v>0</v>
      </c>
      <c r="K23" s="247">
        <v>25398.35</v>
      </c>
      <c r="L23" s="247">
        <v>-1407.53</v>
      </c>
    </row>
    <row r="24" spans="1:12" ht="13.5" thickBot="1">
      <c r="A24" s="311" t="s">
        <v>550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3"/>
    </row>
    <row r="25" spans="1:12" ht="13.5" thickBot="1">
      <c r="A25" s="245" t="s">
        <v>516</v>
      </c>
      <c r="B25" s="245" t="s">
        <v>499</v>
      </c>
      <c r="C25" s="246">
        <v>60</v>
      </c>
      <c r="D25" s="247">
        <v>211050</v>
      </c>
      <c r="E25" s="246">
        <v>0</v>
      </c>
      <c r="F25" s="247">
        <v>-211050</v>
      </c>
      <c r="G25" s="246">
        <v>0</v>
      </c>
      <c r="H25" s="246">
        <v>0</v>
      </c>
      <c r="I25" s="246">
        <v>0</v>
      </c>
      <c r="J25" s="246">
        <v>0</v>
      </c>
      <c r="K25" s="247">
        <v>-211050</v>
      </c>
      <c r="L25" s="246">
        <v>0</v>
      </c>
    </row>
    <row r="26" spans="1:12" ht="13.5" thickBot="1">
      <c r="A26" s="311" t="s">
        <v>130</v>
      </c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3"/>
    </row>
    <row r="27" spans="1:12" ht="13.5" thickBot="1">
      <c r="A27" s="245" t="s">
        <v>496</v>
      </c>
      <c r="B27" s="245" t="s">
        <v>499</v>
      </c>
      <c r="C27" s="246">
        <v>336</v>
      </c>
      <c r="D27" s="247">
        <v>600957.83</v>
      </c>
      <c r="E27" s="246">
        <v>0</v>
      </c>
      <c r="F27" s="247">
        <v>-600957.83</v>
      </c>
      <c r="G27" s="246">
        <v>0</v>
      </c>
      <c r="H27" s="246">
        <v>0</v>
      </c>
      <c r="I27" s="246">
        <v>0</v>
      </c>
      <c r="J27" s="246">
        <v>0</v>
      </c>
      <c r="K27" s="247">
        <v>-600957.83</v>
      </c>
      <c r="L27" s="246">
        <v>0</v>
      </c>
    </row>
    <row r="28" spans="1:12" ht="13.5" thickBot="1">
      <c r="A28" s="311" t="s">
        <v>551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3"/>
    </row>
    <row r="29" spans="1:12" ht="13.5" thickBot="1">
      <c r="A29" s="245" t="s">
        <v>485</v>
      </c>
      <c r="B29" s="245" t="s">
        <v>499</v>
      </c>
      <c r="C29" s="246">
        <v>2020.69</v>
      </c>
      <c r="D29" s="247">
        <v>244478.75</v>
      </c>
      <c r="E29" s="246">
        <v>0</v>
      </c>
      <c r="F29" s="247">
        <v>-244478.75</v>
      </c>
      <c r="G29" s="246">
        <v>0</v>
      </c>
      <c r="H29" s="246">
        <v>0</v>
      </c>
      <c r="I29" s="246">
        <v>0</v>
      </c>
      <c r="J29" s="246">
        <v>0</v>
      </c>
      <c r="K29" s="247">
        <v>-244478.75</v>
      </c>
      <c r="L29" s="246">
        <v>0</v>
      </c>
    </row>
    <row r="30" spans="1:12" ht="13.5" thickBot="1">
      <c r="A30" s="244" t="s">
        <v>552</v>
      </c>
      <c r="B30" s="244">
        <v>11</v>
      </c>
      <c r="C30" s="245"/>
      <c r="D30" s="248">
        <v>3370909.7</v>
      </c>
      <c r="E30" s="248">
        <v>38377.71</v>
      </c>
      <c r="F30" s="248">
        <v>-3236166.23</v>
      </c>
      <c r="G30" s="249">
        <v>0</v>
      </c>
      <c r="H30" s="249">
        <v>0</v>
      </c>
      <c r="I30" s="249">
        <v>0</v>
      </c>
      <c r="J30" s="249">
        <v>0</v>
      </c>
      <c r="K30" s="248">
        <v>-3236166.23</v>
      </c>
      <c r="L30" s="248">
        <v>-1407.53</v>
      </c>
    </row>
    <row r="32" spans="1:12" ht="14.25">
      <c r="A32" s="314" t="s">
        <v>553</v>
      </c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</row>
    <row r="33" ht="15" thickBot="1">
      <c r="A33" s="239"/>
    </row>
    <row r="34" spans="1:12" ht="22.5">
      <c r="A34" s="240" t="s">
        <v>518</v>
      </c>
      <c r="B34" s="315" t="s">
        <v>520</v>
      </c>
      <c r="C34" s="315" t="s">
        <v>521</v>
      </c>
      <c r="D34" s="243"/>
      <c r="E34" s="243"/>
      <c r="F34" s="240" t="s">
        <v>525</v>
      </c>
      <c r="G34" s="240" t="s">
        <v>529</v>
      </c>
      <c r="H34" s="240" t="s">
        <v>533</v>
      </c>
      <c r="I34" s="240" t="s">
        <v>537</v>
      </c>
      <c r="J34" s="240" t="s">
        <v>541</v>
      </c>
      <c r="K34" s="240" t="s">
        <v>545</v>
      </c>
      <c r="L34" s="315" t="s">
        <v>548</v>
      </c>
    </row>
    <row r="35" spans="1:12" ht="22.5">
      <c r="A35" s="241" t="s">
        <v>519</v>
      </c>
      <c r="B35" s="316"/>
      <c r="C35" s="316"/>
      <c r="D35" s="241" t="s">
        <v>522</v>
      </c>
      <c r="E35" s="241" t="s">
        <v>524</v>
      </c>
      <c r="F35" s="241" t="s">
        <v>526</v>
      </c>
      <c r="G35" s="241" t="s">
        <v>530</v>
      </c>
      <c r="H35" s="241" t="s">
        <v>534</v>
      </c>
      <c r="I35" s="241" t="s">
        <v>538</v>
      </c>
      <c r="J35" s="241" t="s">
        <v>542</v>
      </c>
      <c r="K35" s="241" t="s">
        <v>546</v>
      </c>
      <c r="L35" s="316"/>
    </row>
    <row r="36" spans="1:12" ht="22.5">
      <c r="A36" s="241" t="s">
        <v>465</v>
      </c>
      <c r="B36" s="316"/>
      <c r="C36" s="316"/>
      <c r="D36" s="241" t="s">
        <v>523</v>
      </c>
      <c r="E36" s="241" t="s">
        <v>523</v>
      </c>
      <c r="F36" s="241" t="s">
        <v>527</v>
      </c>
      <c r="G36" s="241" t="s">
        <v>531</v>
      </c>
      <c r="H36" s="241" t="s">
        <v>535</v>
      </c>
      <c r="I36" s="241" t="s">
        <v>539</v>
      </c>
      <c r="J36" s="241" t="s">
        <v>543</v>
      </c>
      <c r="K36" s="241" t="s">
        <v>547</v>
      </c>
      <c r="L36" s="316"/>
    </row>
    <row r="37" spans="1:12" ht="13.5" thickBot="1">
      <c r="A37" s="242"/>
      <c r="B37" s="317"/>
      <c r="C37" s="317"/>
      <c r="D37" s="242"/>
      <c r="E37" s="242"/>
      <c r="F37" s="242" t="s">
        <v>528</v>
      </c>
      <c r="G37" s="242" t="s">
        <v>532</v>
      </c>
      <c r="H37" s="242" t="s">
        <v>536</v>
      </c>
      <c r="I37" s="242" t="s">
        <v>540</v>
      </c>
      <c r="J37" s="242" t="s">
        <v>544</v>
      </c>
      <c r="K37" s="242"/>
      <c r="L37" s="317"/>
    </row>
    <row r="38" spans="1:12" ht="13.5" thickBot="1">
      <c r="A38" s="244">
        <v>1</v>
      </c>
      <c r="B38" s="244">
        <v>2</v>
      </c>
      <c r="C38" s="244">
        <v>3</v>
      </c>
      <c r="D38" s="244">
        <v>4</v>
      </c>
      <c r="E38" s="244">
        <v>5</v>
      </c>
      <c r="F38" s="244">
        <v>6</v>
      </c>
      <c r="G38" s="244">
        <v>7</v>
      </c>
      <c r="H38" s="244">
        <v>8</v>
      </c>
      <c r="I38" s="244">
        <v>9</v>
      </c>
      <c r="J38" s="244">
        <v>10</v>
      </c>
      <c r="K38" s="244">
        <v>11</v>
      </c>
      <c r="L38" s="244">
        <v>12</v>
      </c>
    </row>
    <row r="39" spans="1:12" ht="13.5" thickBot="1">
      <c r="A39" s="311" t="s">
        <v>549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3"/>
    </row>
    <row r="40" spans="1:12" ht="13.5" thickBot="1">
      <c r="A40" s="245" t="s">
        <v>500</v>
      </c>
      <c r="B40" s="245" t="s">
        <v>499</v>
      </c>
      <c r="C40" s="246">
        <v>100</v>
      </c>
      <c r="D40" s="247">
        <v>201000</v>
      </c>
      <c r="E40" s="246">
        <v>0</v>
      </c>
      <c r="F40" s="247">
        <v>-201000</v>
      </c>
      <c r="G40" s="246">
        <v>0</v>
      </c>
      <c r="H40" s="246">
        <v>0</v>
      </c>
      <c r="I40" s="246">
        <v>0</v>
      </c>
      <c r="J40" s="246">
        <v>0</v>
      </c>
      <c r="K40" s="247">
        <v>-201000</v>
      </c>
      <c r="L40" s="246">
        <v>0</v>
      </c>
    </row>
    <row r="41" spans="1:12" ht="13.5" thickBot="1">
      <c r="A41" s="245" t="s">
        <v>502</v>
      </c>
      <c r="B41" s="245" t="s">
        <v>499</v>
      </c>
      <c r="C41" s="246">
        <v>34469</v>
      </c>
      <c r="D41" s="247">
        <v>34469</v>
      </c>
      <c r="E41" s="246">
        <v>0</v>
      </c>
      <c r="F41" s="247">
        <v>-34469</v>
      </c>
      <c r="G41" s="246">
        <v>0</v>
      </c>
      <c r="H41" s="246">
        <v>0</v>
      </c>
      <c r="I41" s="246">
        <v>0</v>
      </c>
      <c r="J41" s="246">
        <v>0</v>
      </c>
      <c r="K41" s="247">
        <v>-34469</v>
      </c>
      <c r="L41" s="246">
        <v>0</v>
      </c>
    </row>
    <row r="42" spans="1:12" ht="13.5" thickBot="1">
      <c r="A42" s="245" t="s">
        <v>505</v>
      </c>
      <c r="B42" s="245" t="s">
        <v>504</v>
      </c>
      <c r="C42" s="246">
        <v>178069</v>
      </c>
      <c r="D42" s="247">
        <v>44749.73</v>
      </c>
      <c r="E42" s="247">
        <v>12820.97</v>
      </c>
      <c r="F42" s="246">
        <v>0</v>
      </c>
      <c r="G42" s="246">
        <v>0</v>
      </c>
      <c r="H42" s="246">
        <v>0</v>
      </c>
      <c r="I42" s="246">
        <v>0</v>
      </c>
      <c r="J42" s="246">
        <v>0</v>
      </c>
      <c r="K42" s="246">
        <v>0</v>
      </c>
      <c r="L42" s="246">
        <v>0</v>
      </c>
    </row>
    <row r="43" spans="1:12" ht="13.5" thickBot="1">
      <c r="A43" s="245" t="s">
        <v>507</v>
      </c>
      <c r="B43" s="245" t="s">
        <v>504</v>
      </c>
      <c r="C43" s="246">
        <v>10275</v>
      </c>
      <c r="D43" s="247">
        <v>10275</v>
      </c>
      <c r="E43" s="246">
        <v>0</v>
      </c>
      <c r="F43" s="246">
        <v>0</v>
      </c>
      <c r="G43" s="246">
        <v>0</v>
      </c>
      <c r="H43" s="246">
        <v>0</v>
      </c>
      <c r="I43" s="246">
        <v>0</v>
      </c>
      <c r="J43" s="246">
        <v>0</v>
      </c>
      <c r="K43" s="246">
        <v>0</v>
      </c>
      <c r="L43" s="246">
        <v>0</v>
      </c>
    </row>
    <row r="44" spans="1:12" ht="13.5" thickBot="1">
      <c r="A44" s="245" t="s">
        <v>509</v>
      </c>
      <c r="B44" s="245" t="s">
        <v>504</v>
      </c>
      <c r="C44" s="246">
        <v>10952</v>
      </c>
      <c r="D44" s="247">
        <v>10952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</row>
    <row r="45" spans="1:12" ht="13.5" thickBot="1">
      <c r="A45" s="245" t="s">
        <v>511</v>
      </c>
      <c r="B45" s="245" t="s">
        <v>499</v>
      </c>
      <c r="C45" s="246">
        <v>1969609</v>
      </c>
      <c r="D45" s="247">
        <v>1969609</v>
      </c>
      <c r="E45" s="246">
        <v>0</v>
      </c>
      <c r="F45" s="247">
        <v>-1969609</v>
      </c>
      <c r="G45" s="246">
        <v>0</v>
      </c>
      <c r="H45" s="246">
        <v>0</v>
      </c>
      <c r="I45" s="246">
        <v>0</v>
      </c>
      <c r="J45" s="246">
        <v>0</v>
      </c>
      <c r="K45" s="247">
        <v>-1969609</v>
      </c>
      <c r="L45" s="246">
        <v>0</v>
      </c>
    </row>
    <row r="46" spans="1:12" ht="13.5" thickBot="1">
      <c r="A46" s="245" t="s">
        <v>513</v>
      </c>
      <c r="B46" s="245" t="s">
        <v>504</v>
      </c>
      <c r="C46" s="246">
        <v>43210</v>
      </c>
      <c r="D46" s="247">
        <v>43210</v>
      </c>
      <c r="E46" s="246">
        <v>0</v>
      </c>
      <c r="F46" s="246">
        <v>0</v>
      </c>
      <c r="G46" s="246">
        <v>0</v>
      </c>
      <c r="H46" s="246">
        <v>0</v>
      </c>
      <c r="I46" s="246">
        <v>0</v>
      </c>
      <c r="J46" s="246">
        <v>0</v>
      </c>
      <c r="K46" s="246">
        <v>0</v>
      </c>
      <c r="L46" s="246">
        <v>0</v>
      </c>
    </row>
    <row r="47" spans="1:12" ht="13.5" thickBot="1">
      <c r="A47" s="245" t="s">
        <v>515</v>
      </c>
      <c r="B47" s="245" t="s">
        <v>499</v>
      </c>
      <c r="C47" s="246">
        <v>1025</v>
      </c>
      <c r="D47" s="246">
        <v>158.39</v>
      </c>
      <c r="E47" s="247">
        <v>26286.43</v>
      </c>
      <c r="F47" s="247">
        <v>26128.04</v>
      </c>
      <c r="G47" s="246">
        <v>0</v>
      </c>
      <c r="H47" s="246">
        <v>0</v>
      </c>
      <c r="I47" s="246">
        <v>0</v>
      </c>
      <c r="J47" s="246">
        <v>0</v>
      </c>
      <c r="K47" s="247">
        <v>26128.04</v>
      </c>
      <c r="L47" s="246">
        <v>729.69</v>
      </c>
    </row>
    <row r="48" spans="1:12" ht="13.5" thickBot="1">
      <c r="A48" s="311" t="s">
        <v>550</v>
      </c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3"/>
    </row>
    <row r="49" spans="1:12" ht="13.5" thickBot="1">
      <c r="A49" s="245" t="s">
        <v>516</v>
      </c>
      <c r="B49" s="245" t="s">
        <v>499</v>
      </c>
      <c r="C49" s="246">
        <v>60</v>
      </c>
      <c r="D49" s="247">
        <v>211050</v>
      </c>
      <c r="E49" s="246">
        <v>0</v>
      </c>
      <c r="F49" s="247">
        <v>-211050</v>
      </c>
      <c r="G49" s="246">
        <v>0</v>
      </c>
      <c r="H49" s="246">
        <v>0</v>
      </c>
      <c r="I49" s="246">
        <v>0</v>
      </c>
      <c r="J49" s="246">
        <v>0</v>
      </c>
      <c r="K49" s="247">
        <v>-211050</v>
      </c>
      <c r="L49" s="246">
        <v>0</v>
      </c>
    </row>
    <row r="50" spans="1:12" ht="13.5" thickBot="1">
      <c r="A50" s="311" t="s">
        <v>551</v>
      </c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3"/>
    </row>
    <row r="51" spans="1:12" ht="13.5" thickBot="1">
      <c r="A51" s="245" t="s">
        <v>485</v>
      </c>
      <c r="B51" s="245" t="s">
        <v>499</v>
      </c>
      <c r="C51" s="246">
        <v>2020.69</v>
      </c>
      <c r="D51" s="247">
        <v>244478.75</v>
      </c>
      <c r="E51" s="246">
        <v>0</v>
      </c>
      <c r="F51" s="247">
        <v>-244478.75</v>
      </c>
      <c r="G51" s="246">
        <v>0</v>
      </c>
      <c r="H51" s="246">
        <v>0</v>
      </c>
      <c r="I51" s="246">
        <v>0</v>
      </c>
      <c r="J51" s="246">
        <v>0</v>
      </c>
      <c r="K51" s="247">
        <v>-244478.75</v>
      </c>
      <c r="L51" s="246">
        <v>0</v>
      </c>
    </row>
    <row r="52" spans="1:12" ht="13.5" thickBot="1">
      <c r="A52" s="244" t="s">
        <v>552</v>
      </c>
      <c r="B52" s="244">
        <v>10</v>
      </c>
      <c r="C52" s="245"/>
      <c r="D52" s="248">
        <v>2769951.87</v>
      </c>
      <c r="E52" s="248">
        <v>39107.4</v>
      </c>
      <c r="F52" s="248">
        <v>-2634478.71</v>
      </c>
      <c r="G52" s="249">
        <v>0</v>
      </c>
      <c r="H52" s="249">
        <v>0</v>
      </c>
      <c r="I52" s="249">
        <v>0</v>
      </c>
      <c r="J52" s="249">
        <v>0</v>
      </c>
      <c r="K52" s="248">
        <v>-2634478.71</v>
      </c>
      <c r="L52" s="249">
        <v>729.69</v>
      </c>
    </row>
    <row r="54" spans="1:12" ht="14.25">
      <c r="A54" s="314" t="s">
        <v>554</v>
      </c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14"/>
    </row>
    <row r="55" ht="15" thickBot="1">
      <c r="A55" s="239"/>
    </row>
    <row r="56" spans="1:12" ht="22.5">
      <c r="A56" s="240" t="s">
        <v>518</v>
      </c>
      <c r="B56" s="315" t="s">
        <v>520</v>
      </c>
      <c r="C56" s="315" t="s">
        <v>521</v>
      </c>
      <c r="D56" s="243"/>
      <c r="E56" s="243"/>
      <c r="F56" s="240" t="s">
        <v>525</v>
      </c>
      <c r="G56" s="240" t="s">
        <v>529</v>
      </c>
      <c r="H56" s="240" t="s">
        <v>533</v>
      </c>
      <c r="I56" s="240" t="s">
        <v>537</v>
      </c>
      <c r="J56" s="240" t="s">
        <v>541</v>
      </c>
      <c r="K56" s="240" t="s">
        <v>545</v>
      </c>
      <c r="L56" s="315" t="s">
        <v>548</v>
      </c>
    </row>
    <row r="57" spans="1:12" ht="22.5">
      <c r="A57" s="241" t="s">
        <v>519</v>
      </c>
      <c r="B57" s="316"/>
      <c r="C57" s="316"/>
      <c r="D57" s="241" t="s">
        <v>522</v>
      </c>
      <c r="E57" s="241" t="s">
        <v>524</v>
      </c>
      <c r="F57" s="241" t="s">
        <v>526</v>
      </c>
      <c r="G57" s="241" t="s">
        <v>530</v>
      </c>
      <c r="H57" s="241" t="s">
        <v>534</v>
      </c>
      <c r="I57" s="241" t="s">
        <v>538</v>
      </c>
      <c r="J57" s="241" t="s">
        <v>542</v>
      </c>
      <c r="K57" s="241" t="s">
        <v>546</v>
      </c>
      <c r="L57" s="316"/>
    </row>
    <row r="58" spans="1:12" ht="22.5">
      <c r="A58" s="241" t="s">
        <v>465</v>
      </c>
      <c r="B58" s="316"/>
      <c r="C58" s="316"/>
      <c r="D58" s="241" t="s">
        <v>523</v>
      </c>
      <c r="E58" s="241" t="s">
        <v>523</v>
      </c>
      <c r="F58" s="241" t="s">
        <v>527</v>
      </c>
      <c r="G58" s="241" t="s">
        <v>531</v>
      </c>
      <c r="H58" s="241" t="s">
        <v>535</v>
      </c>
      <c r="I58" s="241" t="s">
        <v>539</v>
      </c>
      <c r="J58" s="241" t="s">
        <v>543</v>
      </c>
      <c r="K58" s="241" t="s">
        <v>547</v>
      </c>
      <c r="L58" s="316"/>
    </row>
    <row r="59" spans="1:12" ht="13.5" thickBot="1">
      <c r="A59" s="242"/>
      <c r="B59" s="317"/>
      <c r="C59" s="317"/>
      <c r="D59" s="242"/>
      <c r="E59" s="242"/>
      <c r="F59" s="242" t="s">
        <v>528</v>
      </c>
      <c r="G59" s="242" t="s">
        <v>532</v>
      </c>
      <c r="H59" s="242" t="s">
        <v>536</v>
      </c>
      <c r="I59" s="242" t="s">
        <v>540</v>
      </c>
      <c r="J59" s="242" t="s">
        <v>544</v>
      </c>
      <c r="K59" s="242"/>
      <c r="L59" s="317"/>
    </row>
    <row r="60" spans="1:12" ht="13.5" thickBot="1">
      <c r="A60" s="244">
        <v>1</v>
      </c>
      <c r="B60" s="244">
        <v>2</v>
      </c>
      <c r="C60" s="244">
        <v>3</v>
      </c>
      <c r="D60" s="244">
        <v>4</v>
      </c>
      <c r="E60" s="244">
        <v>5</v>
      </c>
      <c r="F60" s="244">
        <v>6</v>
      </c>
      <c r="G60" s="244">
        <v>7</v>
      </c>
      <c r="H60" s="244">
        <v>8</v>
      </c>
      <c r="I60" s="244">
        <v>9</v>
      </c>
      <c r="J60" s="244">
        <v>10</v>
      </c>
      <c r="K60" s="244">
        <v>11</v>
      </c>
      <c r="L60" s="244">
        <v>12</v>
      </c>
    </row>
    <row r="61" spans="1:12" ht="13.5" thickBot="1">
      <c r="A61" s="311" t="s">
        <v>549</v>
      </c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13"/>
    </row>
    <row r="62" spans="1:12" ht="13.5" thickBot="1">
      <c r="A62" s="245" t="s">
        <v>500</v>
      </c>
      <c r="B62" s="245" t="s">
        <v>499</v>
      </c>
      <c r="C62" s="246">
        <v>100</v>
      </c>
      <c r="D62" s="247">
        <v>201000</v>
      </c>
      <c r="E62" s="246">
        <v>0</v>
      </c>
      <c r="F62" s="247">
        <v>-201000</v>
      </c>
      <c r="G62" s="246">
        <v>0</v>
      </c>
      <c r="H62" s="246">
        <v>0</v>
      </c>
      <c r="I62" s="246">
        <v>0</v>
      </c>
      <c r="J62" s="246">
        <v>0</v>
      </c>
      <c r="K62" s="247">
        <v>-201000</v>
      </c>
      <c r="L62" s="246">
        <v>0</v>
      </c>
    </row>
    <row r="63" spans="1:12" ht="13.5" thickBot="1">
      <c r="A63" s="245" t="s">
        <v>502</v>
      </c>
      <c r="B63" s="245" t="s">
        <v>499</v>
      </c>
      <c r="C63" s="246">
        <v>34469</v>
      </c>
      <c r="D63" s="247">
        <v>34469</v>
      </c>
      <c r="E63" s="246">
        <v>0</v>
      </c>
      <c r="F63" s="247">
        <v>-34469</v>
      </c>
      <c r="G63" s="246">
        <v>0</v>
      </c>
      <c r="H63" s="246">
        <v>0</v>
      </c>
      <c r="I63" s="246">
        <v>0</v>
      </c>
      <c r="J63" s="246">
        <v>0</v>
      </c>
      <c r="K63" s="247">
        <v>-34469</v>
      </c>
      <c r="L63" s="246">
        <v>0</v>
      </c>
    </row>
    <row r="64" spans="1:12" ht="13.5" thickBot="1">
      <c r="A64" s="245" t="s">
        <v>505</v>
      </c>
      <c r="B64" s="245" t="s">
        <v>504</v>
      </c>
      <c r="C64" s="246">
        <v>178069</v>
      </c>
      <c r="D64" s="247">
        <v>44749.73</v>
      </c>
      <c r="E64" s="247">
        <v>12820.97</v>
      </c>
      <c r="F64" s="246">
        <v>0</v>
      </c>
      <c r="G64" s="246">
        <v>0</v>
      </c>
      <c r="H64" s="246">
        <v>0</v>
      </c>
      <c r="I64" s="246">
        <v>0</v>
      </c>
      <c r="J64" s="246">
        <v>0</v>
      </c>
      <c r="K64" s="246">
        <v>0</v>
      </c>
      <c r="L64" s="246">
        <v>0</v>
      </c>
    </row>
    <row r="65" spans="1:12" ht="13.5" thickBot="1">
      <c r="A65" s="245" t="s">
        <v>507</v>
      </c>
      <c r="B65" s="245" t="s">
        <v>504</v>
      </c>
      <c r="C65" s="246">
        <v>10275</v>
      </c>
      <c r="D65" s="247">
        <v>10275</v>
      </c>
      <c r="E65" s="246">
        <v>0</v>
      </c>
      <c r="F65" s="246">
        <v>0</v>
      </c>
      <c r="G65" s="246">
        <v>0</v>
      </c>
      <c r="H65" s="246">
        <v>0</v>
      </c>
      <c r="I65" s="246">
        <v>0</v>
      </c>
      <c r="J65" s="246">
        <v>0</v>
      </c>
      <c r="K65" s="246">
        <v>0</v>
      </c>
      <c r="L65" s="246">
        <v>0</v>
      </c>
    </row>
    <row r="66" spans="1:12" ht="13.5" thickBot="1">
      <c r="A66" s="245" t="s">
        <v>509</v>
      </c>
      <c r="B66" s="245" t="s">
        <v>504</v>
      </c>
      <c r="C66" s="246">
        <v>10952</v>
      </c>
      <c r="D66" s="247">
        <v>10952</v>
      </c>
      <c r="E66" s="246">
        <v>0</v>
      </c>
      <c r="F66" s="246">
        <v>0</v>
      </c>
      <c r="G66" s="246">
        <v>0</v>
      </c>
      <c r="H66" s="246">
        <v>0</v>
      </c>
      <c r="I66" s="246">
        <v>0</v>
      </c>
      <c r="J66" s="246">
        <v>0</v>
      </c>
      <c r="K66" s="246">
        <v>0</v>
      </c>
      <c r="L66" s="246">
        <v>0</v>
      </c>
    </row>
    <row r="67" spans="1:12" ht="13.5" thickBot="1">
      <c r="A67" s="245" t="s">
        <v>511</v>
      </c>
      <c r="B67" s="245" t="s">
        <v>499</v>
      </c>
      <c r="C67" s="246">
        <v>1969609</v>
      </c>
      <c r="D67" s="247">
        <v>1969609</v>
      </c>
      <c r="E67" s="246">
        <v>0</v>
      </c>
      <c r="F67" s="247">
        <v>-1969609</v>
      </c>
      <c r="G67" s="246">
        <v>0</v>
      </c>
      <c r="H67" s="246">
        <v>0</v>
      </c>
      <c r="I67" s="246">
        <v>0</v>
      </c>
      <c r="J67" s="246">
        <v>0</v>
      </c>
      <c r="K67" s="247">
        <v>-1969609</v>
      </c>
      <c r="L67" s="246">
        <v>0</v>
      </c>
    </row>
    <row r="68" spans="1:12" ht="13.5" thickBot="1">
      <c r="A68" s="245" t="s">
        <v>513</v>
      </c>
      <c r="B68" s="245" t="s">
        <v>504</v>
      </c>
      <c r="C68" s="246">
        <v>43210</v>
      </c>
      <c r="D68" s="247">
        <v>43210</v>
      </c>
      <c r="E68" s="246">
        <v>0</v>
      </c>
      <c r="F68" s="246">
        <v>0</v>
      </c>
      <c r="G68" s="246">
        <v>0</v>
      </c>
      <c r="H68" s="246">
        <v>0</v>
      </c>
      <c r="I68" s="246">
        <v>0</v>
      </c>
      <c r="J68" s="246">
        <v>0</v>
      </c>
      <c r="K68" s="246">
        <v>0</v>
      </c>
      <c r="L68" s="246">
        <v>0</v>
      </c>
    </row>
    <row r="69" spans="1:12" ht="13.5" thickBot="1">
      <c r="A69" s="245" t="s">
        <v>515</v>
      </c>
      <c r="B69" s="245" t="s">
        <v>499</v>
      </c>
      <c r="C69" s="246">
        <v>1025</v>
      </c>
      <c r="D69" s="246">
        <v>158.39</v>
      </c>
      <c r="E69" s="247">
        <v>63582.6</v>
      </c>
      <c r="F69" s="247">
        <v>63424.21</v>
      </c>
      <c r="G69" s="246">
        <v>0</v>
      </c>
      <c r="H69" s="246">
        <v>0</v>
      </c>
      <c r="I69" s="246">
        <v>0</v>
      </c>
      <c r="J69" s="246">
        <v>0</v>
      </c>
      <c r="K69" s="247">
        <v>63424.21</v>
      </c>
      <c r="L69" s="247">
        <v>37296.17</v>
      </c>
    </row>
    <row r="70" spans="1:12" ht="13.5" thickBot="1">
      <c r="A70" s="311" t="s">
        <v>550</v>
      </c>
      <c r="B70" s="312"/>
      <c r="C70" s="312"/>
      <c r="D70" s="312"/>
      <c r="E70" s="312"/>
      <c r="F70" s="312"/>
      <c r="G70" s="312"/>
      <c r="H70" s="312"/>
      <c r="I70" s="312"/>
      <c r="J70" s="312"/>
      <c r="K70" s="312"/>
      <c r="L70" s="313"/>
    </row>
    <row r="71" spans="1:12" ht="13.5" thickBot="1">
      <c r="A71" s="245" t="s">
        <v>516</v>
      </c>
      <c r="B71" s="245" t="s">
        <v>499</v>
      </c>
      <c r="C71" s="246">
        <v>60</v>
      </c>
      <c r="D71" s="247">
        <v>211050</v>
      </c>
      <c r="E71" s="246">
        <v>0</v>
      </c>
      <c r="F71" s="247">
        <v>-211050</v>
      </c>
      <c r="G71" s="246">
        <v>0</v>
      </c>
      <c r="H71" s="246">
        <v>0</v>
      </c>
      <c r="I71" s="246">
        <v>0</v>
      </c>
      <c r="J71" s="246">
        <v>0</v>
      </c>
      <c r="K71" s="247">
        <v>-211050</v>
      </c>
      <c r="L71" s="246">
        <v>0</v>
      </c>
    </row>
    <row r="72" spans="1:12" ht="13.5" thickBot="1">
      <c r="A72" s="244" t="s">
        <v>552</v>
      </c>
      <c r="B72" s="244">
        <v>9</v>
      </c>
      <c r="C72" s="245"/>
      <c r="D72" s="248">
        <v>2525473.12</v>
      </c>
      <c r="E72" s="248">
        <v>76403.57</v>
      </c>
      <c r="F72" s="248">
        <v>-2352703.79</v>
      </c>
      <c r="G72" s="249">
        <v>0</v>
      </c>
      <c r="H72" s="249">
        <v>0</v>
      </c>
      <c r="I72" s="249">
        <v>0</v>
      </c>
      <c r="J72" s="249">
        <v>0</v>
      </c>
      <c r="K72" s="248">
        <v>-2352703.79</v>
      </c>
      <c r="L72" s="248">
        <v>37296.17</v>
      </c>
    </row>
    <row r="74" spans="1:8" ht="12.75">
      <c r="A74" s="86"/>
      <c r="B74" s="87"/>
      <c r="C74" s="87"/>
      <c r="D74" s="87"/>
      <c r="E74" s="93"/>
      <c r="F74" s="94"/>
      <c r="G74" s="318" t="s">
        <v>368</v>
      </c>
      <c r="H74" s="318"/>
    </row>
    <row r="75" spans="1:8" ht="12.75">
      <c r="A75" s="77" t="s">
        <v>163</v>
      </c>
      <c r="B75" s="261" t="s">
        <v>55</v>
      </c>
      <c r="C75" s="261"/>
      <c r="D75" s="320" t="s">
        <v>56</v>
      </c>
      <c r="E75" s="320"/>
      <c r="F75" s="95" t="s">
        <v>54</v>
      </c>
      <c r="G75" s="299"/>
      <c r="H75" s="299"/>
    </row>
    <row r="76" spans="1:8" ht="12.75">
      <c r="A76" s="77" t="s">
        <v>497</v>
      </c>
      <c r="D76" s="268"/>
      <c r="E76" s="268"/>
      <c r="F76" s="77"/>
      <c r="G76" s="319"/>
      <c r="H76" s="319"/>
    </row>
  </sheetData>
  <sheetProtection/>
  <mergeCells count="25">
    <mergeCell ref="L10:L13"/>
    <mergeCell ref="A8:L8"/>
    <mergeCell ref="B34:B37"/>
    <mergeCell ref="C34:C37"/>
    <mergeCell ref="L34:L37"/>
    <mergeCell ref="G74:H76"/>
    <mergeCell ref="B75:C75"/>
    <mergeCell ref="D75:E75"/>
    <mergeCell ref="D76:E76"/>
    <mergeCell ref="B10:B13"/>
    <mergeCell ref="C10:C13"/>
    <mergeCell ref="A32:L32"/>
    <mergeCell ref="B56:B59"/>
    <mergeCell ref="C56:C59"/>
    <mergeCell ref="L56:L59"/>
    <mergeCell ref="A15:L15"/>
    <mergeCell ref="A24:L24"/>
    <mergeCell ref="A26:L26"/>
    <mergeCell ref="A28:L28"/>
    <mergeCell ref="A61:L61"/>
    <mergeCell ref="A70:L70"/>
    <mergeCell ref="A54:L54"/>
    <mergeCell ref="A39:L39"/>
    <mergeCell ref="A48:L48"/>
    <mergeCell ref="A50:L50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36.00390625" style="123" customWidth="1"/>
    <col min="2" max="2" width="8.8515625" style="123" customWidth="1"/>
    <col min="3" max="3" width="9.140625" style="123" customWidth="1"/>
    <col min="4" max="4" width="4.140625" style="123" customWidth="1"/>
    <col min="5" max="5" width="7.8515625" style="123" customWidth="1"/>
    <col min="6" max="6" width="3.57421875" style="123" customWidth="1"/>
    <col min="7" max="7" width="8.8515625" style="123" customWidth="1"/>
    <col min="8" max="8" width="3.8515625" style="123" customWidth="1"/>
    <col min="9" max="9" width="11.140625" style="123" customWidth="1"/>
    <col min="10" max="10" width="3.57421875" style="123" customWidth="1"/>
    <col min="11" max="11" width="10.28125" style="123" customWidth="1"/>
    <col min="12" max="12" width="3.7109375" style="123" customWidth="1"/>
    <col min="13" max="13" width="9.7109375" style="123" customWidth="1"/>
    <col min="14" max="14" width="3.7109375" style="123" customWidth="1"/>
    <col min="15" max="15" width="9.140625" style="123" customWidth="1"/>
    <col min="16" max="16" width="3.8515625" style="123" customWidth="1"/>
    <col min="17" max="17" width="8.8515625" style="122" customWidth="1"/>
    <col min="18" max="16384" width="9.140625" style="124" customWidth="1"/>
  </cols>
  <sheetData>
    <row r="1" spans="1:9" ht="12.75">
      <c r="A1" s="4" t="s">
        <v>488</v>
      </c>
      <c r="B1" s="4"/>
      <c r="C1"/>
      <c r="D1"/>
      <c r="E1"/>
      <c r="F1"/>
      <c r="G1"/>
      <c r="H1"/>
      <c r="I1" s="157"/>
    </row>
    <row r="2" spans="1:9" ht="12.75">
      <c r="A2" s="4" t="s">
        <v>478</v>
      </c>
      <c r="B2" s="4"/>
      <c r="C2"/>
      <c r="D2"/>
      <c r="E2"/>
      <c r="F2"/>
      <c r="G2"/>
      <c r="H2"/>
      <c r="I2" s="157"/>
    </row>
    <row r="3" spans="1:9" ht="12.75">
      <c r="A3" s="4" t="s">
        <v>327</v>
      </c>
      <c r="B3" s="4"/>
      <c r="C3"/>
      <c r="D3"/>
      <c r="E3"/>
      <c r="F3"/>
      <c r="G3"/>
      <c r="H3"/>
      <c r="I3" s="157"/>
    </row>
    <row r="4" spans="1:9" ht="12.75">
      <c r="A4" s="4" t="s">
        <v>328</v>
      </c>
      <c r="B4" s="4"/>
      <c r="C4"/>
      <c r="D4"/>
      <c r="E4"/>
      <c r="F4"/>
      <c r="G4"/>
      <c r="H4"/>
      <c r="I4" s="157"/>
    </row>
    <row r="5" spans="1:9" ht="12.75">
      <c r="A5" s="4" t="s">
        <v>329</v>
      </c>
      <c r="B5" s="4"/>
      <c r="C5"/>
      <c r="D5"/>
      <c r="E5"/>
      <c r="F5"/>
      <c r="G5" s="77"/>
      <c r="H5"/>
      <c r="I5" s="157"/>
    </row>
    <row r="6" spans="1:9" ht="12.75">
      <c r="A6" s="4" t="s">
        <v>479</v>
      </c>
      <c r="B6" s="4"/>
      <c r="C6"/>
      <c r="D6"/>
      <c r="E6"/>
      <c r="F6"/>
      <c r="G6" s="77"/>
      <c r="H6"/>
      <c r="I6" s="157"/>
    </row>
    <row r="7" spans="1:19" s="131" customFormat="1" ht="12.75">
      <c r="A7" s="168"/>
      <c r="B7" s="168"/>
      <c r="C7" s="169"/>
      <c r="D7" s="169"/>
      <c r="E7" s="169"/>
      <c r="F7" s="169"/>
      <c r="G7" s="169"/>
      <c r="H7" s="169"/>
      <c r="I7" s="169"/>
      <c r="J7" s="122"/>
      <c r="K7" s="125"/>
      <c r="L7" s="122"/>
      <c r="M7" s="126"/>
      <c r="N7" s="127"/>
      <c r="O7" s="128"/>
      <c r="P7" s="129"/>
      <c r="Q7" s="128"/>
      <c r="R7" s="130"/>
      <c r="S7" s="130"/>
    </row>
    <row r="8" spans="1:19" s="131" customFormat="1" ht="12.75">
      <c r="A8" s="159" t="s">
        <v>555</v>
      </c>
      <c r="B8" s="159"/>
      <c r="C8" s="159"/>
      <c r="D8" s="159"/>
      <c r="E8" s="170"/>
      <c r="F8" s="159"/>
      <c r="G8" s="171"/>
      <c r="H8" s="159"/>
      <c r="I8" s="159"/>
      <c r="J8" s="159"/>
      <c r="K8" s="171"/>
      <c r="L8" s="159"/>
      <c r="M8" s="172"/>
      <c r="N8" s="173"/>
      <c r="O8" s="174"/>
      <c r="P8" s="175"/>
      <c r="Q8" s="174"/>
      <c r="R8" s="130"/>
      <c r="S8" s="130"/>
    </row>
    <row r="9" spans="1:18" s="131" customFormat="1" ht="12.75">
      <c r="A9" s="159"/>
      <c r="B9" s="159"/>
      <c r="C9" s="159"/>
      <c r="D9" s="159"/>
      <c r="E9" s="170"/>
      <c r="F9" s="159"/>
      <c r="G9" s="171"/>
      <c r="H9" s="159"/>
      <c r="I9" s="159"/>
      <c r="J9" s="159"/>
      <c r="K9" s="171"/>
      <c r="L9" s="159"/>
      <c r="M9" s="172"/>
      <c r="N9" s="173"/>
      <c r="O9" s="174"/>
      <c r="P9" s="175"/>
      <c r="Q9" s="174"/>
      <c r="R9" s="130"/>
    </row>
    <row r="10" spans="1:18" s="131" customFormat="1" ht="12.75" customHeight="1">
      <c r="A10" s="352" t="s">
        <v>447</v>
      </c>
      <c r="B10" s="353"/>
      <c r="C10" s="354"/>
      <c r="D10" s="325" t="s">
        <v>1</v>
      </c>
      <c r="E10" s="346" t="s">
        <v>118</v>
      </c>
      <c r="F10" s="325" t="s">
        <v>1</v>
      </c>
      <c r="G10" s="328" t="s">
        <v>448</v>
      </c>
      <c r="H10" s="325" t="s">
        <v>1</v>
      </c>
      <c r="I10" s="349" t="s">
        <v>449</v>
      </c>
      <c r="J10" s="325" t="s">
        <v>1</v>
      </c>
      <c r="K10" s="328" t="s">
        <v>450</v>
      </c>
      <c r="L10" s="325" t="s">
        <v>1</v>
      </c>
      <c r="M10" s="340" t="s">
        <v>120</v>
      </c>
      <c r="N10" s="325" t="s">
        <v>1</v>
      </c>
      <c r="O10" s="331" t="s">
        <v>451</v>
      </c>
      <c r="P10" s="325" t="s">
        <v>1</v>
      </c>
      <c r="Q10" s="334" t="s">
        <v>127</v>
      </c>
      <c r="R10" s="130"/>
    </row>
    <row r="11" spans="1:18" s="131" customFormat="1" ht="12.75" customHeight="1">
      <c r="A11" s="337" t="s">
        <v>452</v>
      </c>
      <c r="B11" s="322" t="s">
        <v>453</v>
      </c>
      <c r="C11" s="349" t="s">
        <v>454</v>
      </c>
      <c r="D11" s="326"/>
      <c r="E11" s="347"/>
      <c r="F11" s="326"/>
      <c r="G11" s="329"/>
      <c r="H11" s="326"/>
      <c r="I11" s="350"/>
      <c r="J11" s="326"/>
      <c r="K11" s="329"/>
      <c r="L11" s="326"/>
      <c r="M11" s="341"/>
      <c r="N11" s="326"/>
      <c r="O11" s="332"/>
      <c r="P11" s="326"/>
      <c r="Q11" s="335"/>
      <c r="R11" s="130"/>
    </row>
    <row r="12" spans="1:18" s="131" customFormat="1" ht="13.5" customHeight="1">
      <c r="A12" s="338"/>
      <c r="B12" s="323"/>
      <c r="C12" s="350"/>
      <c r="D12" s="326"/>
      <c r="E12" s="347"/>
      <c r="F12" s="326"/>
      <c r="G12" s="329"/>
      <c r="H12" s="326"/>
      <c r="I12" s="350"/>
      <c r="J12" s="326"/>
      <c r="K12" s="329"/>
      <c r="L12" s="326"/>
      <c r="M12" s="341"/>
      <c r="N12" s="326"/>
      <c r="O12" s="332"/>
      <c r="P12" s="326"/>
      <c r="Q12" s="335"/>
      <c r="R12" s="130"/>
    </row>
    <row r="13" spans="1:18" s="131" customFormat="1" ht="13.5" customHeight="1">
      <c r="A13" s="339"/>
      <c r="B13" s="324"/>
      <c r="C13" s="351"/>
      <c r="D13" s="326"/>
      <c r="E13" s="348"/>
      <c r="F13" s="326"/>
      <c r="G13" s="330"/>
      <c r="H13" s="326"/>
      <c r="I13" s="351"/>
      <c r="J13" s="326"/>
      <c r="K13" s="330"/>
      <c r="L13" s="326"/>
      <c r="M13" s="342"/>
      <c r="N13" s="326"/>
      <c r="O13" s="333"/>
      <c r="P13" s="326"/>
      <c r="Q13" s="336"/>
      <c r="R13" s="130"/>
    </row>
    <row r="14" spans="1:18" s="131" customFormat="1" ht="12.75">
      <c r="A14" s="343">
        <v>1</v>
      </c>
      <c r="B14" s="344"/>
      <c r="C14" s="345"/>
      <c r="D14" s="327"/>
      <c r="E14" s="178">
        <v>2</v>
      </c>
      <c r="F14" s="327"/>
      <c r="G14" s="179">
        <v>3</v>
      </c>
      <c r="H14" s="327"/>
      <c r="I14" s="177">
        <v>4</v>
      </c>
      <c r="J14" s="327"/>
      <c r="K14" s="179">
        <v>5</v>
      </c>
      <c r="L14" s="327"/>
      <c r="M14" s="180">
        <v>6</v>
      </c>
      <c r="N14" s="327"/>
      <c r="O14" s="179">
        <v>7</v>
      </c>
      <c r="P14" s="327"/>
      <c r="Q14" s="179">
        <v>8</v>
      </c>
      <c r="R14" s="130"/>
    </row>
    <row r="15" spans="1:18" s="131" customFormat="1" ht="13.5" customHeight="1">
      <c r="A15" s="132" t="s">
        <v>326</v>
      </c>
      <c r="B15" s="132"/>
      <c r="C15" s="133"/>
      <c r="D15" s="181">
        <v>601</v>
      </c>
      <c r="E15" s="182"/>
      <c r="F15" s="181">
        <v>612</v>
      </c>
      <c r="G15" s="183"/>
      <c r="H15" s="181">
        <v>623</v>
      </c>
      <c r="I15" s="250"/>
      <c r="J15" s="181">
        <v>634</v>
      </c>
      <c r="K15" s="251"/>
      <c r="L15" s="181">
        <v>645</v>
      </c>
      <c r="M15" s="252"/>
      <c r="N15" s="181">
        <v>656</v>
      </c>
      <c r="O15" s="253"/>
      <c r="P15" s="181">
        <v>667</v>
      </c>
      <c r="Q15" s="253"/>
      <c r="R15" s="130"/>
    </row>
    <row r="16" spans="1:18" s="131" customFormat="1" ht="13.5" customHeight="1">
      <c r="A16" s="184" t="s">
        <v>38</v>
      </c>
      <c r="B16" s="184"/>
      <c r="C16" s="185"/>
      <c r="D16" s="176">
        <v>602</v>
      </c>
      <c r="E16" s="186"/>
      <c r="F16" s="176">
        <v>613</v>
      </c>
      <c r="G16" s="187"/>
      <c r="H16" s="176">
        <v>624</v>
      </c>
      <c r="I16" s="254"/>
      <c r="J16" s="190">
        <v>635</v>
      </c>
      <c r="K16" s="255"/>
      <c r="L16" s="190">
        <v>646</v>
      </c>
      <c r="M16" s="256"/>
      <c r="N16" s="190">
        <v>657</v>
      </c>
      <c r="O16" s="257"/>
      <c r="P16" s="190">
        <v>668</v>
      </c>
      <c r="Q16" s="257"/>
      <c r="R16" s="130"/>
    </row>
    <row r="17" spans="1:17" s="131" customFormat="1" ht="12.75">
      <c r="A17" s="188" t="s">
        <v>498</v>
      </c>
      <c r="B17" s="189" t="s">
        <v>499</v>
      </c>
      <c r="C17" s="189" t="s">
        <v>500</v>
      </c>
      <c r="D17" s="190"/>
      <c r="E17" s="191">
        <v>100</v>
      </c>
      <c r="F17" s="190"/>
      <c r="G17" s="192">
        <v>2010</v>
      </c>
      <c r="H17" s="190"/>
      <c r="I17" s="192">
        <v>201000</v>
      </c>
      <c r="J17" s="190"/>
      <c r="K17" s="191">
        <v>0</v>
      </c>
      <c r="L17" s="190"/>
      <c r="M17" s="191">
        <v>0</v>
      </c>
      <c r="N17" s="190"/>
      <c r="O17" s="191">
        <v>0.440301</v>
      </c>
      <c r="P17" s="190"/>
      <c r="Q17" s="191">
        <v>0</v>
      </c>
    </row>
    <row r="18" spans="1:17" s="131" customFormat="1" ht="12.75">
      <c r="A18" s="188" t="s">
        <v>501</v>
      </c>
      <c r="B18" s="189" t="s">
        <v>499</v>
      </c>
      <c r="C18" s="189" t="s">
        <v>502</v>
      </c>
      <c r="D18" s="190"/>
      <c r="E18" s="191">
        <v>34469</v>
      </c>
      <c r="F18" s="190"/>
      <c r="G18" s="191">
        <v>1</v>
      </c>
      <c r="H18" s="190"/>
      <c r="I18" s="192">
        <v>34469</v>
      </c>
      <c r="J18" s="190"/>
      <c r="K18" s="191">
        <v>0</v>
      </c>
      <c r="L18" s="190"/>
      <c r="M18" s="191">
        <v>0</v>
      </c>
      <c r="N18" s="190"/>
      <c r="O18" s="191">
        <v>1.552553</v>
      </c>
      <c r="P18" s="190"/>
      <c r="Q18" s="191">
        <v>0</v>
      </c>
    </row>
    <row r="19" spans="1:18" s="131" customFormat="1" ht="23.25" customHeight="1">
      <c r="A19" s="188" t="s">
        <v>503</v>
      </c>
      <c r="B19" s="189" t="s">
        <v>504</v>
      </c>
      <c r="C19" s="189" t="s">
        <v>505</v>
      </c>
      <c r="D19" s="190"/>
      <c r="E19" s="191">
        <v>178069</v>
      </c>
      <c r="F19" s="190"/>
      <c r="G19" s="191">
        <v>0.2513</v>
      </c>
      <c r="H19" s="190"/>
      <c r="I19" s="192">
        <v>44749.73</v>
      </c>
      <c r="J19" s="190"/>
      <c r="K19" s="191">
        <v>0.072</v>
      </c>
      <c r="L19" s="190"/>
      <c r="M19" s="192">
        <v>12820.97</v>
      </c>
      <c r="N19" s="190"/>
      <c r="O19" s="191">
        <v>0.504982</v>
      </c>
      <c r="P19" s="190"/>
      <c r="Q19" s="191">
        <v>5.938233</v>
      </c>
      <c r="R19" s="130"/>
    </row>
    <row r="20" spans="1:17" s="131" customFormat="1" ht="12.75">
      <c r="A20" s="188" t="s">
        <v>506</v>
      </c>
      <c r="B20" s="189" t="s">
        <v>504</v>
      </c>
      <c r="C20" s="189" t="s">
        <v>507</v>
      </c>
      <c r="D20" s="190"/>
      <c r="E20" s="191">
        <v>10275</v>
      </c>
      <c r="F20" s="190"/>
      <c r="G20" s="191">
        <v>1</v>
      </c>
      <c r="H20" s="190"/>
      <c r="I20" s="192">
        <v>10275</v>
      </c>
      <c r="J20" s="190"/>
      <c r="K20" s="191">
        <v>0</v>
      </c>
      <c r="L20" s="190"/>
      <c r="M20" s="191">
        <v>0</v>
      </c>
      <c r="N20" s="190"/>
      <c r="O20" s="191">
        <v>0.497565</v>
      </c>
      <c r="P20" s="190"/>
      <c r="Q20" s="191">
        <v>0</v>
      </c>
    </row>
    <row r="21" spans="1:17" s="131" customFormat="1" ht="12.75">
      <c r="A21" s="188" t="s">
        <v>508</v>
      </c>
      <c r="B21" s="189" t="s">
        <v>504</v>
      </c>
      <c r="C21" s="189" t="s">
        <v>509</v>
      </c>
      <c r="D21" s="190"/>
      <c r="E21" s="191">
        <v>10952</v>
      </c>
      <c r="F21" s="190"/>
      <c r="G21" s="191">
        <v>1</v>
      </c>
      <c r="H21" s="190"/>
      <c r="I21" s="192">
        <v>10952</v>
      </c>
      <c r="J21" s="190"/>
      <c r="K21" s="191">
        <v>0</v>
      </c>
      <c r="L21" s="190"/>
      <c r="M21" s="191">
        <v>0</v>
      </c>
      <c r="N21" s="190"/>
      <c r="O21" s="191">
        <v>2.289503</v>
      </c>
      <c r="P21" s="190"/>
      <c r="Q21" s="191">
        <v>0</v>
      </c>
    </row>
    <row r="22" spans="1:18" s="131" customFormat="1" ht="12.75" customHeight="1">
      <c r="A22" s="188" t="s">
        <v>510</v>
      </c>
      <c r="B22" s="189" t="s">
        <v>499</v>
      </c>
      <c r="C22" s="189" t="s">
        <v>511</v>
      </c>
      <c r="D22" s="190"/>
      <c r="E22" s="191">
        <v>1969609</v>
      </c>
      <c r="F22" s="190"/>
      <c r="G22" s="191">
        <v>1</v>
      </c>
      <c r="H22" s="190"/>
      <c r="I22" s="192">
        <v>1969609</v>
      </c>
      <c r="J22" s="190"/>
      <c r="K22" s="191">
        <v>0</v>
      </c>
      <c r="L22" s="190"/>
      <c r="M22" s="191">
        <v>0</v>
      </c>
      <c r="N22" s="190"/>
      <c r="O22" s="191">
        <v>5.189412</v>
      </c>
      <c r="P22" s="190"/>
      <c r="Q22" s="191">
        <v>0</v>
      </c>
      <c r="R22" s="130"/>
    </row>
    <row r="23" spans="1:18" s="131" customFormat="1" ht="12.75" customHeight="1">
      <c r="A23" s="188" t="s">
        <v>512</v>
      </c>
      <c r="B23" s="189" t="s">
        <v>504</v>
      </c>
      <c r="C23" s="189" t="s">
        <v>513</v>
      </c>
      <c r="D23" s="190"/>
      <c r="E23" s="191">
        <v>43210</v>
      </c>
      <c r="F23" s="190"/>
      <c r="G23" s="191">
        <v>1</v>
      </c>
      <c r="H23" s="190"/>
      <c r="I23" s="192">
        <v>43210</v>
      </c>
      <c r="J23" s="190"/>
      <c r="K23" s="191">
        <v>0</v>
      </c>
      <c r="L23" s="190"/>
      <c r="M23" s="191">
        <v>0</v>
      </c>
      <c r="N23" s="190"/>
      <c r="O23" s="191">
        <v>2.289518</v>
      </c>
      <c r="P23" s="190"/>
      <c r="Q23" s="191">
        <v>0</v>
      </c>
      <c r="R23" s="130"/>
    </row>
    <row r="24" spans="1:18" s="131" customFormat="1" ht="13.5" customHeight="1">
      <c r="A24" s="188" t="s">
        <v>514</v>
      </c>
      <c r="B24" s="189" t="s">
        <v>499</v>
      </c>
      <c r="C24" s="189" t="s">
        <v>515</v>
      </c>
      <c r="D24" s="190"/>
      <c r="E24" s="191">
        <v>1025</v>
      </c>
      <c r="F24" s="190"/>
      <c r="G24" s="191">
        <v>0.1545</v>
      </c>
      <c r="H24" s="190"/>
      <c r="I24" s="191">
        <v>158.39</v>
      </c>
      <c r="J24" s="190"/>
      <c r="K24" s="191">
        <v>62.0318</v>
      </c>
      <c r="L24" s="190"/>
      <c r="M24" s="192">
        <v>63582.6</v>
      </c>
      <c r="N24" s="190"/>
      <c r="O24" s="191">
        <v>2.05</v>
      </c>
      <c r="P24" s="190"/>
      <c r="Q24" s="191">
        <v>29.449278</v>
      </c>
      <c r="R24" s="130"/>
    </row>
    <row r="25" spans="1:18" s="131" customFormat="1" ht="13.5" customHeight="1">
      <c r="A25" s="193"/>
      <c r="B25" s="194"/>
      <c r="C25" s="195"/>
      <c r="D25" s="196"/>
      <c r="E25" s="197"/>
      <c r="F25" s="196"/>
      <c r="G25" s="195"/>
      <c r="H25" s="196"/>
      <c r="I25" s="134">
        <f>SUM(I17:I24)</f>
        <v>2314423.12</v>
      </c>
      <c r="J25" s="215"/>
      <c r="K25" s="135"/>
      <c r="L25" s="215"/>
      <c r="M25" s="192">
        <v>76403.57</v>
      </c>
      <c r="N25" s="215"/>
      <c r="O25" s="136"/>
      <c r="P25" s="215"/>
      <c r="Q25" s="137">
        <f>SUM(Q17:Q24)</f>
        <v>35.387511</v>
      </c>
      <c r="R25" s="130"/>
    </row>
    <row r="26" spans="1:18" s="131" customFormat="1" ht="12.75">
      <c r="A26" s="198" t="s">
        <v>39</v>
      </c>
      <c r="B26" s="198"/>
      <c r="C26" s="199"/>
      <c r="D26" s="200">
        <v>603</v>
      </c>
      <c r="E26" s="201"/>
      <c r="F26" s="200">
        <v>614</v>
      </c>
      <c r="G26" s="201"/>
      <c r="H26" s="200">
        <v>625</v>
      </c>
      <c r="I26" s="202"/>
      <c r="J26" s="203">
        <v>636</v>
      </c>
      <c r="K26" s="202"/>
      <c r="L26" s="203">
        <v>647</v>
      </c>
      <c r="M26" s="202"/>
      <c r="N26" s="203">
        <v>658</v>
      </c>
      <c r="O26" s="202"/>
      <c r="P26" s="203">
        <v>669</v>
      </c>
      <c r="Q26" s="204"/>
      <c r="R26" s="144"/>
    </row>
    <row r="27" spans="1:18" s="131" customFormat="1" ht="13.5" customHeight="1">
      <c r="A27" s="188" t="s">
        <v>498</v>
      </c>
      <c r="B27" s="205" t="s">
        <v>499</v>
      </c>
      <c r="C27" s="189" t="s">
        <v>516</v>
      </c>
      <c r="D27" s="203"/>
      <c r="E27" s="206">
        <v>60</v>
      </c>
      <c r="F27" s="203"/>
      <c r="G27" s="192">
        <v>3517.5</v>
      </c>
      <c r="H27" s="203"/>
      <c r="I27" s="192">
        <v>211050</v>
      </c>
      <c r="J27" s="203"/>
      <c r="K27" s="207">
        <v>0</v>
      </c>
      <c r="L27" s="203"/>
      <c r="M27" s="207">
        <v>0</v>
      </c>
      <c r="N27" s="203"/>
      <c r="O27" s="207">
        <v>0.5</v>
      </c>
      <c r="P27" s="203"/>
      <c r="Q27" s="208">
        <v>0</v>
      </c>
      <c r="R27" s="144"/>
    </row>
    <row r="28" spans="1:17" s="131" customFormat="1" ht="13.5" customHeight="1">
      <c r="A28" s="209" t="s">
        <v>455</v>
      </c>
      <c r="B28" s="209"/>
      <c r="C28" s="210"/>
      <c r="D28" s="211">
        <v>604</v>
      </c>
      <c r="E28" s="212"/>
      <c r="F28" s="213">
        <v>615</v>
      </c>
      <c r="G28" s="210"/>
      <c r="H28" s="213">
        <v>626</v>
      </c>
      <c r="I28" s="138"/>
      <c r="J28" s="214">
        <v>637</v>
      </c>
      <c r="K28" s="215"/>
      <c r="L28" s="216">
        <v>648</v>
      </c>
      <c r="M28" s="138"/>
      <c r="N28" s="217">
        <v>659</v>
      </c>
      <c r="O28" s="215"/>
      <c r="P28" s="214">
        <v>670</v>
      </c>
      <c r="Q28" s="139"/>
    </row>
    <row r="29" spans="1:17" s="131" customFormat="1" ht="12.75">
      <c r="A29" s="218" t="s">
        <v>456</v>
      </c>
      <c r="B29" s="218"/>
      <c r="C29" s="219"/>
      <c r="D29" s="203">
        <v>605</v>
      </c>
      <c r="E29" s="215"/>
      <c r="F29" s="220">
        <v>616</v>
      </c>
      <c r="G29" s="221"/>
      <c r="H29" s="216">
        <v>627</v>
      </c>
      <c r="I29" s="140">
        <f>SUM(I25:I27)</f>
        <v>2525473.12</v>
      </c>
      <c r="J29" s="220">
        <v>638</v>
      </c>
      <c r="K29" s="223"/>
      <c r="L29" s="216">
        <v>649</v>
      </c>
      <c r="M29" s="140">
        <f>SUM(M25:M27)</f>
        <v>76403.57</v>
      </c>
      <c r="N29" s="222">
        <v>660</v>
      </c>
      <c r="O29" s="223"/>
      <c r="P29" s="216">
        <v>671</v>
      </c>
      <c r="Q29" s="258">
        <v>0.353875</v>
      </c>
    </row>
    <row r="30" spans="1:17" s="131" customFormat="1" ht="12.75">
      <c r="A30" s="218"/>
      <c r="B30" s="218"/>
      <c r="C30" s="219"/>
      <c r="D30" s="203"/>
      <c r="E30" s="224"/>
      <c r="F30" s="220"/>
      <c r="G30" s="221"/>
      <c r="H30" s="216"/>
      <c r="I30" s="140"/>
      <c r="J30" s="220"/>
      <c r="K30" s="223"/>
      <c r="L30" s="216"/>
      <c r="M30" s="140"/>
      <c r="N30" s="222"/>
      <c r="O30" s="223"/>
      <c r="P30" s="216"/>
      <c r="Q30" s="141"/>
    </row>
    <row r="31" spans="1:17" s="131" customFormat="1" ht="12.75">
      <c r="A31" s="142" t="s">
        <v>457</v>
      </c>
      <c r="B31" s="142"/>
      <c r="C31" s="219"/>
      <c r="D31" s="203">
        <v>606</v>
      </c>
      <c r="E31" s="225"/>
      <c r="F31" s="220">
        <v>617</v>
      </c>
      <c r="G31" s="221"/>
      <c r="H31" s="216">
        <v>628</v>
      </c>
      <c r="I31" s="140"/>
      <c r="J31" s="220">
        <v>639</v>
      </c>
      <c r="K31" s="223"/>
      <c r="L31" s="216">
        <v>650</v>
      </c>
      <c r="M31" s="140"/>
      <c r="N31" s="222">
        <v>661</v>
      </c>
      <c r="O31" s="223"/>
      <c r="P31" s="216">
        <v>672</v>
      </c>
      <c r="Q31" s="143"/>
    </row>
    <row r="32" spans="1:17" s="131" customFormat="1" ht="12.75">
      <c r="A32" s="218" t="s">
        <v>38</v>
      </c>
      <c r="B32" s="218"/>
      <c r="C32" s="219"/>
      <c r="D32" s="203">
        <v>607</v>
      </c>
      <c r="E32" s="225"/>
      <c r="F32" s="220">
        <v>618</v>
      </c>
      <c r="G32" s="221"/>
      <c r="H32" s="216">
        <v>629</v>
      </c>
      <c r="I32" s="223"/>
      <c r="J32" s="220">
        <v>640</v>
      </c>
      <c r="K32" s="223"/>
      <c r="L32" s="216">
        <v>651</v>
      </c>
      <c r="M32" s="226"/>
      <c r="N32" s="222">
        <v>662</v>
      </c>
      <c r="O32" s="223"/>
      <c r="P32" s="216">
        <v>673</v>
      </c>
      <c r="Q32" s="223"/>
    </row>
    <row r="33" spans="1:17" s="131" customFormat="1" ht="12.75">
      <c r="A33" s="218" t="s">
        <v>39</v>
      </c>
      <c r="B33" s="218"/>
      <c r="C33" s="219"/>
      <c r="D33" s="203">
        <v>608</v>
      </c>
      <c r="E33" s="223"/>
      <c r="F33" s="203">
        <v>619</v>
      </c>
      <c r="G33" s="227"/>
      <c r="H33" s="203">
        <v>630</v>
      </c>
      <c r="I33" s="145"/>
      <c r="J33" s="220">
        <v>641</v>
      </c>
      <c r="K33" s="223"/>
      <c r="L33" s="216">
        <v>652</v>
      </c>
      <c r="M33" s="145"/>
      <c r="N33" s="216">
        <v>663</v>
      </c>
      <c r="O33" s="223"/>
      <c r="P33" s="216">
        <v>674</v>
      </c>
      <c r="Q33" s="146"/>
    </row>
    <row r="34" spans="1:17" s="131" customFormat="1" ht="12.75">
      <c r="A34" s="218" t="s">
        <v>455</v>
      </c>
      <c r="B34" s="218"/>
      <c r="C34" s="219"/>
      <c r="D34" s="203">
        <v>609</v>
      </c>
      <c r="E34" s="224"/>
      <c r="F34" s="203">
        <v>620</v>
      </c>
      <c r="G34" s="224"/>
      <c r="H34" s="203">
        <v>631</v>
      </c>
      <c r="I34" s="215"/>
      <c r="J34" s="220">
        <v>642</v>
      </c>
      <c r="K34" s="215"/>
      <c r="L34" s="216">
        <v>653</v>
      </c>
      <c r="M34" s="215"/>
      <c r="N34" s="216">
        <v>664</v>
      </c>
      <c r="O34" s="215"/>
      <c r="P34" s="216">
        <v>675</v>
      </c>
      <c r="Q34" s="208"/>
    </row>
    <row r="35" spans="1:17" s="131" customFormat="1" ht="12.75">
      <c r="A35" s="228" t="s">
        <v>458</v>
      </c>
      <c r="B35" s="229"/>
      <c r="C35" s="230"/>
      <c r="D35" s="203">
        <v>610</v>
      </c>
      <c r="E35" s="231"/>
      <c r="F35" s="203">
        <v>621</v>
      </c>
      <c r="G35" s="232"/>
      <c r="H35" s="203">
        <v>632</v>
      </c>
      <c r="I35" s="147"/>
      <c r="J35" s="220">
        <v>643</v>
      </c>
      <c r="K35" s="233"/>
      <c r="L35" s="216">
        <v>654</v>
      </c>
      <c r="M35" s="148"/>
      <c r="N35" s="216">
        <v>665</v>
      </c>
      <c r="O35" s="149"/>
      <c r="P35" s="216">
        <v>676</v>
      </c>
      <c r="Q35" s="150"/>
    </row>
    <row r="36" spans="1:17" s="131" customFormat="1" ht="12.75">
      <c r="A36" s="151" t="s">
        <v>459</v>
      </c>
      <c r="B36" s="152"/>
      <c r="C36" s="152"/>
      <c r="D36" s="203">
        <v>611</v>
      </c>
      <c r="E36" s="153"/>
      <c r="F36" s="203">
        <v>622</v>
      </c>
      <c r="G36" s="154"/>
      <c r="H36" s="203">
        <v>633</v>
      </c>
      <c r="I36" s="147">
        <f>I29</f>
        <v>2525473.12</v>
      </c>
      <c r="J36" s="220">
        <v>644</v>
      </c>
      <c r="K36" s="233"/>
      <c r="L36" s="216">
        <v>655</v>
      </c>
      <c r="M36" s="148">
        <f>M29</f>
        <v>76403.57</v>
      </c>
      <c r="N36" s="216">
        <v>666</v>
      </c>
      <c r="O36" s="149"/>
      <c r="P36" s="216">
        <v>677</v>
      </c>
      <c r="Q36" s="258">
        <v>0.353875</v>
      </c>
    </row>
    <row r="37" spans="1:17" s="131" customFormat="1" ht="12.75">
      <c r="A37" s="224"/>
      <c r="B37" s="224"/>
      <c r="C37" s="224"/>
      <c r="D37" s="224"/>
      <c r="E37" s="224"/>
      <c r="F37" s="224"/>
      <c r="G37" s="224"/>
      <c r="H37" s="224"/>
      <c r="I37" s="234"/>
      <c r="J37" s="159"/>
      <c r="K37" s="159"/>
      <c r="L37" s="159"/>
      <c r="M37" s="234"/>
      <c r="N37" s="159"/>
      <c r="O37" s="159"/>
      <c r="P37" s="235"/>
      <c r="Q37" s="159"/>
    </row>
    <row r="38" spans="1:17" s="131" customFormat="1" ht="12.75">
      <c r="A38" s="155" t="s">
        <v>460</v>
      </c>
      <c r="B38" s="155"/>
      <c r="C38" s="155"/>
      <c r="D38" s="155"/>
      <c r="E38" s="155"/>
      <c r="F38" s="224"/>
      <c r="G38" s="224"/>
      <c r="H38" s="224"/>
      <c r="I38" s="224"/>
      <c r="J38" s="156" t="s">
        <v>222</v>
      </c>
      <c r="K38" s="224"/>
      <c r="L38" s="224"/>
      <c r="M38" s="321" t="s">
        <v>461</v>
      </c>
      <c r="N38" s="321"/>
      <c r="O38" s="321"/>
      <c r="P38" s="321"/>
      <c r="Q38" s="321"/>
    </row>
    <row r="39" spans="1:17" s="131" customFormat="1" ht="12.75">
      <c r="A39" s="155" t="s">
        <v>481</v>
      </c>
      <c r="B39" s="155"/>
      <c r="C39" s="155"/>
      <c r="D39" s="155" t="s">
        <v>462</v>
      </c>
      <c r="E39" s="224"/>
      <c r="F39" s="224"/>
      <c r="G39" s="224"/>
      <c r="H39" s="224"/>
      <c r="I39" s="224"/>
      <c r="J39" s="224"/>
      <c r="K39" s="155"/>
      <c r="L39" s="224"/>
      <c r="M39" s="321" t="s">
        <v>440</v>
      </c>
      <c r="N39" s="321"/>
      <c r="O39" s="321"/>
      <c r="P39" s="321"/>
      <c r="Q39" s="321"/>
    </row>
    <row r="40" spans="1:17" s="131" customFormat="1" ht="12.75">
      <c r="A40" s="159"/>
      <c r="B40" s="159"/>
      <c r="C40" s="159"/>
      <c r="D40" s="159"/>
      <c r="E40" s="170"/>
      <c r="F40" s="159"/>
      <c r="G40" s="171"/>
      <c r="H40" s="159"/>
      <c r="I40" s="159"/>
      <c r="J40" s="159"/>
      <c r="K40" s="171"/>
      <c r="L40" s="159"/>
      <c r="M40" s="236"/>
      <c r="N40" s="159"/>
      <c r="O40" s="237"/>
      <c r="P40" s="159"/>
      <c r="Q40" s="159"/>
    </row>
    <row r="41" spans="1:17" s="131" customFormat="1" ht="12.75">
      <c r="A41" s="159"/>
      <c r="B41" s="159"/>
      <c r="C41" s="224" t="s">
        <v>463</v>
      </c>
      <c r="D41" s="159"/>
      <c r="E41" s="159"/>
      <c r="F41" s="170"/>
      <c r="G41" s="159"/>
      <c r="H41" s="159"/>
      <c r="I41" s="238"/>
      <c r="J41" s="238"/>
      <c r="K41" s="171"/>
      <c r="L41" s="159"/>
      <c r="M41" s="236"/>
      <c r="N41" s="159"/>
      <c r="O41" s="224"/>
      <c r="P41" s="159"/>
      <c r="Q41" s="159"/>
    </row>
    <row r="42" spans="1:17" s="131" customFormat="1" ht="12.75">
      <c r="A42" s="159"/>
      <c r="B42" s="159"/>
      <c r="C42" s="224" t="s">
        <v>464</v>
      </c>
      <c r="D42" s="224"/>
      <c r="E42" s="224"/>
      <c r="F42" s="224"/>
      <c r="G42" s="224"/>
      <c r="H42" s="159"/>
      <c r="I42" s="159"/>
      <c r="J42" s="159"/>
      <c r="K42" s="171"/>
      <c r="L42" s="159"/>
      <c r="M42" s="236"/>
      <c r="N42" s="159"/>
      <c r="O42" s="237"/>
      <c r="P42" s="159"/>
      <c r="Q42" s="159"/>
    </row>
    <row r="43" spans="1:17" s="131" customFormat="1" ht="12.75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159"/>
    </row>
    <row r="44" spans="1:17" s="131" customFormat="1" ht="12.75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159"/>
    </row>
    <row r="45" spans="1:17" s="131" customFormat="1" ht="12.7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2"/>
    </row>
    <row r="46" spans="1:17" s="131" customFormat="1" ht="12.7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2"/>
    </row>
    <row r="47" spans="1:17" s="131" customFormat="1" ht="12.7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2"/>
    </row>
    <row r="48" spans="1:17" s="131" customFormat="1" ht="12.7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2"/>
    </row>
    <row r="49" spans="1:17" s="131" customFormat="1" ht="12.7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2"/>
    </row>
    <row r="50" spans="1:17" s="131" customFormat="1" ht="12.7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2"/>
    </row>
    <row r="51" spans="1:17" s="131" customFormat="1" ht="13.5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2"/>
    </row>
    <row r="52" spans="1:17" s="131" customFormat="1" ht="13.5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2"/>
    </row>
    <row r="53" spans="1:17" s="131" customFormat="1" ht="12.7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2"/>
    </row>
    <row r="54" spans="1:17" s="131" customFormat="1" ht="12.7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2"/>
    </row>
    <row r="55" spans="1:17" s="131" customFormat="1" ht="12.7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2"/>
    </row>
    <row r="56" spans="1:17" s="131" customFormat="1" ht="12.7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2"/>
    </row>
    <row r="57" spans="1:17" s="131" customFormat="1" ht="12.7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2"/>
    </row>
    <row r="58" spans="1:17" s="131" customFormat="1" ht="12.7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2"/>
    </row>
    <row r="59" spans="1:17" s="131" customFormat="1" ht="12.7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2"/>
    </row>
    <row r="60" spans="1:17" s="131" customFormat="1" ht="12.7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2"/>
    </row>
    <row r="61" spans="1:17" s="131" customFormat="1" ht="13.5" customHeight="1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2"/>
    </row>
    <row r="62" spans="1:17" s="131" customFormat="1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2"/>
    </row>
    <row r="63" spans="1:17" s="131" customFormat="1" ht="13.5" customHeight="1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2"/>
    </row>
    <row r="64" spans="1:17" s="131" customFormat="1" ht="13.5" customHeight="1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2"/>
    </row>
    <row r="65" spans="1:17" s="131" customFormat="1" ht="12.7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2"/>
    </row>
    <row r="66" spans="1:17" s="131" customFormat="1" ht="12.7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2"/>
    </row>
    <row r="67" spans="1:17" s="131" customFormat="1" ht="12.7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2"/>
    </row>
    <row r="68" spans="1:17" s="131" customFormat="1" ht="12.75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2"/>
    </row>
    <row r="69" spans="1:17" s="131" customFormat="1" ht="12.75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2"/>
    </row>
    <row r="70" spans="1:17" s="131" customFormat="1" ht="12.75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2"/>
    </row>
    <row r="71" spans="1:17" s="131" customFormat="1" ht="12.75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2"/>
    </row>
    <row r="72" spans="1:17" s="131" customFormat="1" ht="12.7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2"/>
    </row>
    <row r="73" spans="1:17" s="131" customFormat="1" ht="12.7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2"/>
    </row>
    <row r="74" spans="1:17" s="131" customFormat="1" ht="12.7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2"/>
    </row>
    <row r="75" spans="1:17" s="131" customFormat="1" ht="12.7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2"/>
    </row>
  </sheetData>
  <sheetProtection/>
  <mergeCells count="21">
    <mergeCell ref="A10:C10"/>
    <mergeCell ref="Q10:Q13"/>
    <mergeCell ref="A11:A13"/>
    <mergeCell ref="L10:L14"/>
    <mergeCell ref="G10:G13"/>
    <mergeCell ref="M10:M13"/>
    <mergeCell ref="A14:C14"/>
    <mergeCell ref="E10:E13"/>
    <mergeCell ref="C11:C13"/>
    <mergeCell ref="I10:I13"/>
    <mergeCell ref="F10:F14"/>
    <mergeCell ref="M39:Q39"/>
    <mergeCell ref="B11:B13"/>
    <mergeCell ref="H10:H14"/>
    <mergeCell ref="N10:N14"/>
    <mergeCell ref="K10:K13"/>
    <mergeCell ref="J10:J14"/>
    <mergeCell ref="M38:Q38"/>
    <mergeCell ref="D10:D14"/>
    <mergeCell ref="O10:O13"/>
    <mergeCell ref="P10:P1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2019-04-25T10:29:38Z</cp:lastPrinted>
  <dcterms:created xsi:type="dcterms:W3CDTF">2008-07-04T06:50:58Z</dcterms:created>
  <dcterms:modified xsi:type="dcterms:W3CDTF">2019-04-25T10:33:00Z</dcterms:modified>
  <cp:category/>
  <cp:version/>
  <cp:contentType/>
  <cp:contentStatus/>
</cp:coreProperties>
</file>