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<sst xmlns="http://schemas.openxmlformats.org/spreadsheetml/2006/main" count="601" uniqueCount="483">
  <si>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</si>
  <si>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</si>
  <si>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</si>
  <si>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</si>
  <si>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</si>
  <si>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</si>
  <si>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</si>
  <si>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</si>
  <si>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</si>
  <si>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</si>
  <si>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</si>
  <si>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</si>
  <si>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</si>
  <si>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</si>
  <si>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</si>
  <si>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</si>
  <si>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</si>
  <si>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</si>
  <si>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</si>
  <si>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</si>
  <si>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</si>
  <si>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</si>
  <si>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</si>
  <si>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</si>
  <si>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</si>
  <si>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</si>
  <si>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</si>
  <si>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</si>
  <si>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</si>
  <si>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</si>
  <si>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</si>
  <si>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</si>
  <si>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</si>
  <si>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</si>
  <si>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</si>
  <si>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</si>
  <si>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</si>
  <si>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</si>
  <si>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</si>
  <si>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</si>
  <si>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</si>
  <si>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</si>
  <si>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</si>
  <si>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</si>
  <si>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</si>
  <si>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</si>
  <si>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</si>
  <si>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</si>
  <si>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</si>
  <si>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</si>
  <si>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</si>
  <si>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</si>
  <si>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</si>
  <si>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</si>
  <si>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</si>
  <si>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</si>
  <si>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</si>
  <si>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</si>
  <si>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</si>
  <si>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</si>
  <si>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</si>
  <si>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</si>
  <si>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</si>
  <si>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</si>
  <si>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</si>
  <si>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</si>
  <si>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</si>
  <si>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</si>
  <si>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</si>
  <si>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</si>
  <si>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</si>
  <si>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</si>
  <si>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</si>
  <si>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</si>
  <si>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</si>
  <si>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</si>
  <si>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</si>
  <si>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</si>
  <si>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</si>
  <si>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</si>
  <si>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</si>
  <si>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</si>
  <si>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</si>
  <si>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</si>
  <si>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</si>
  <si>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</si>
  <si>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</si>
  <si>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</si>
  <si>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</si>
  <si>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</si>
  <si>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</si>
  <si>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</si>
  <si>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</si>
  <si>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</si>
  <si>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</si>
  <si>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</si>
  <si>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</si>
  <si>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</si>
  <si>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</si>
  <si>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</si>
  <si>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</si>
  <si>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</si>
  <si>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</si>
  <si>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</si>
  <si>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</si>
  <si>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</si>
  <si>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</si>
  <si>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</si>
  <si>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</si>
  <si>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</si>
  <si>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</si>
  <si>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</si>
  <si>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</si>
  <si>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</si>
  <si>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</si>
  <si>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</si>
  <si>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</si>
  <si>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</si>
  <si>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</si>
  <si>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</si>
  <si>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</si>
  <si>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</si>
  <si>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</si>
  <si>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</si>
  <si>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</si>
  <si>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</si>
  <si>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</si>
  <si>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</si>
  <si>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</si>
  <si>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</si>
  <si>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</si>
  <si>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</si>
  <si>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</si>
  <si>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</si>
  <si>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</si>
  <si>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</si>
  <si>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</si>
  <si>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</si>
  <si>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</si>
  <si>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</si>
  <si>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</si>
  <si>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</si>
  <si>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</si>
  <si>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</si>
  <si>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</si>
  <si>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</si>
  <si>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</si>
  <si>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</si>
  <si>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</si>
  <si>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</si>
  <si>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</si>
  <si>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</si>
  <si>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</si>
  <si>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</si>
  <si>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</si>
  <si>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</si>
  <si>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</si>
  <si>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</si>
  <si>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</si>
  <si>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</si>
  <si>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</si>
  <si>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</si>
  <si>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</si>
  <si>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</si>
  <si>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</si>
  <si>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</si>
  <si>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</si>
  <si>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</si>
  <si>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</si>
  <si>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</si>
  <si>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</si>
  <si>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</si>
  <si>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</si>
  <si>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</si>
  <si>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</si>
  <si>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</si>
  <si>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</si>
  <si>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</si>
  <si>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</si>
  <si>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</si>
  <si>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</si>
  <si>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</si>
  <si>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</si>
  <si>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</si>
  <si>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</si>
  <si>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</si>
  <si>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</si>
  <si>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</si>
  <si>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</si>
  <si>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</si>
  <si>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</si>
  <si>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</si>
  <si>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</si>
  <si>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</si>
  <si>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</si>
  <si>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</si>
  <si>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</si>
  <si>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</si>
  <si>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</si>
  <si>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</si>
  <si>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</si>
  <si>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</si>
  <si>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</si>
  <si>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</si>
  <si>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</si>
  <si>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</si>
  <si>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</si>
  <si>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</si>
  <si>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</si>
  <si>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</si>
  <si>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</si>
  <si>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</si>
  <si>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</si>
  <si>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</si>
  <si>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</si>
  <si>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</si>
  <si>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</si>
  <si>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</si>
  <si>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</si>
  <si>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</si>
  <si>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</si>
  <si>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</si>
  <si>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</si>
  <si>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</si>
  <si>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</si>
  <si>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</si>
  <si>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</si>
  <si>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</si>
  <si>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</si>
  <si>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</si>
  <si>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</si>
  <si>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</si>
  <si>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</si>
  <si>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</si>
  <si>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</si>
  <si>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</si>
  <si>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</si>
  <si>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</si>
  <si>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</si>
  <si>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</si>
  <si>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</si>
  <si>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</si>
  <si>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</si>
  <si>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</si>
  <si>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</si>
  <si>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</si>
  <si>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</si>
  <si>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</si>
  <si>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</si>
  <si>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</si>
  <si>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</si>
  <si>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</si>
  <si>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</si>
  <si>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</si>
  <si>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</si>
  <si>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</si>
  <si>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</si>
  <si>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</si>
  <si>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</si>
  <si>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</si>
  <si>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</si>
  <si>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</si>
  <si>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</si>
  <si>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</si>
  <si>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</si>
  <si>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</si>
  <si>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</si>
  <si>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</si>
  <si>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</si>
  <si>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</si>
  <si>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</si>
  <si>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</si>
  <si>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</si>
  <si>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</si>
  <si>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</si>
  <si>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</si>
  <si>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</si>
  <si>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</si>
  <si>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</si>
  <si>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</si>
  <si>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</si>
  <si>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</si>
  <si>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</si>
  <si>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</si>
  <si>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</si>
  <si>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</si>
  <si>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</si>
  <si>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</si>
  <si>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</si>
  <si>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</si>
  <si>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</si>
  <si>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</si>
  <si>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</si>
  <si>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</si>
  <si>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</si>
  <si>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</si>
  <si>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</si>
  <si>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</si>
  <si>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</si>
  <si>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</si>
  <si>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</si>
  <si>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</si>
  <si>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</si>
  <si>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</si>
  <si>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</si>
  <si>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</si>
  <si>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</si>
  <si>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</si>
  <si>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</si>
  <si>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</si>
  <si>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</si>
  <si>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</si>
  <si>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</si>
  <si>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</si>
  <si>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</si>
  <si>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</si>
  <si>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</si>
  <si>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</si>
  <si>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</si>
  <si>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</si>
  <si>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</si>
  <si>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</si>
  <si>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</si>
  <si>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</si>
  <si>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</si>
  <si>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</si>
  <si>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</si>
  <si>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</si>
  <si>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</si>
  <si>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</si>
  <si>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</si>
  <si>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</si>
  <si>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</si>
  <si>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</si>
  <si>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</si>
  <si>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</si>
  <si>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</si>
  <si>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</si>
  <si>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</si>
  <si>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</si>
  <si>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</si>
  <si>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</si>
  <si>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</si>
  <si>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</si>
  <si>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</si>
  <si>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</si>
  <si>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</si>
  <si>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</si>
  <si>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</si>
  <si>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</si>
  <si>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</si>
  <si>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</si>
  <si>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</si>
  <si>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</si>
  <si>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</si>
  <si>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</si>
  <si>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</si>
  <si>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</si>
  <si>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</si>
  <si>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</si>
  <si>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</si>
  <si>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</si>
  <si>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</si>
  <si>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</si>
  <si>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</si>
  <si>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</si>
  <si>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</si>
  <si>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</si>
  <si>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</si>
  <si>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</si>
  <si>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</si>
  <si>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</si>
  <si>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</si>
  <si>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</si>
  <si>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</si>
  <si>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</si>
  <si>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</si>
  <si>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</si>
  <si>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</si>
  <si>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</si>
  <si>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</si>
  <si>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</si>
  <si>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</si>
  <si>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</si>
  <si>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</si>
  <si>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</si>
  <si>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</si>
  <si>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</si>
  <si>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</si>
  <si>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</si>
  <si>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</si>
  <si>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</si>
  <si>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</si>
  <si>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</si>
  <si>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</si>
  <si>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</si>
  <si>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</si>
  <si>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</si>
  <si>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</si>
  <si>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</si>
  <si>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</si>
  <si>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</si>
  <si>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</si>
  <si>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</si>
  <si>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</si>
  <si>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</si>
  <si>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</si>
  <si>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</si>
  <si>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</si>
  <si>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</si>
  <si>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</si>
  <si>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</si>
  <si>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</si>
  <si>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</si>
  <si>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</si>
  <si>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</si>
  <si>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</si>
  <si>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</si>
  <si>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</si>
  <si>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</si>
  <si>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</si>
  <si>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</si>
  <si>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</si>
  <si>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</si>
  <si>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</si>
  <si>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</si>
  <si>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</si>
  <si>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</si>
  <si>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</si>
  <si>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</si>
  <si>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</si>
  <si>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</si>
  <si>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</si>
  <si>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</si>
  <si>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</si>
  <si>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</si>
  <si>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</si>
  <si>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</si>
  <si>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</si>
  <si>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</si>
  <si>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</si>
  <si>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</si>
  <si>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</si>
  <si>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</si>
  <si>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</si>
  <si>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Ukupno  isplaćeno</t>
  </si>
  <si>
    <t>DUF  Invest  Noona</t>
  </si>
  <si>
    <t>Naknada za upravljanje</t>
  </si>
  <si>
    <t xml:space="preserve">CRHOF </t>
  </si>
  <si>
    <t>Banjalučka  Berza</t>
  </si>
  <si>
    <t>N o Fonda</t>
  </si>
  <si>
    <t>Revizorska kuća  Revidere</t>
  </si>
  <si>
    <t>Usluga  revizije</t>
  </si>
  <si>
    <t xml:space="preserve">Naknada  N.O. </t>
  </si>
  <si>
    <t>Naknada BERZE</t>
  </si>
  <si>
    <t>Naknada depozitaru</t>
  </si>
  <si>
    <t>HSVARA</t>
  </si>
  <si>
    <t>MONF</t>
  </si>
  <si>
    <t>od 01.01. do 30.09.2017. godine</t>
  </si>
  <si>
    <t xml:space="preserve">Dana, 30.09.2017. godine                  </t>
  </si>
  <si>
    <t xml:space="preserve">  za period od 01.01 do 30.09.2017. godine</t>
  </si>
  <si>
    <t>Dana, 30.09.2017. godine</t>
  </si>
  <si>
    <t>za period od 01.01.do 30.09.2017. godine</t>
  </si>
  <si>
    <t>za period od 01.01. do 30.09.2017. godine</t>
  </si>
  <si>
    <t>na dan 30,09.2017. godine</t>
  </si>
  <si>
    <t xml:space="preserve">Dana, 30.09.2017. godine                                                         </t>
  </si>
  <si>
    <t xml:space="preserve">Dana,30.09.2017                                 </t>
  </si>
  <si>
    <t>A. UKUPNA IMOVINA (002+003+009+017)</t>
  </si>
  <si>
    <t>14,08,2017</t>
  </si>
  <si>
    <t>BLPV RA</t>
  </si>
  <si>
    <t>16,08,2017</t>
  </si>
  <si>
    <t>FDSSR</t>
  </si>
  <si>
    <t>17,09,2017</t>
  </si>
  <si>
    <t>KRIP  RA preoblikovanje</t>
  </si>
  <si>
    <t>24,09,2017</t>
  </si>
  <si>
    <t>ZPTP  RA preoblikovanje</t>
  </si>
  <si>
    <t>28,02,2017</t>
  </si>
  <si>
    <t>01,03,2017</t>
  </si>
  <si>
    <t xml:space="preserve">za period od   01,01,-30,09,17         </t>
  </si>
  <si>
    <t>NOTAR Zeljka JOVICIC</t>
  </si>
  <si>
    <t>USLUGE ADVOKATA</t>
  </si>
  <si>
    <t>na dan 30.09.2017. godine</t>
  </si>
  <si>
    <t xml:space="preserve">Dana,30.09.2017. godine                        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</si>
</sst>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46">
      <selection activeCell="I45" sqref="I45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328</v>
      </c>
      <c r="C1" s="4"/>
    </row>
    <row r="2" spans="2:3" ht="12.75">
      <c r="B2" s="4" t="s">
        <v>329</v>
      </c>
      <c r="C2" s="4"/>
    </row>
    <row r="3" spans="2:3" ht="12.75">
      <c r="B3" s="4" t="s">
        <v>330</v>
      </c>
      <c r="C3" s="4"/>
    </row>
    <row r="4" spans="2:3" ht="12.75">
      <c r="B4" s="109" t="s">
        <v>331</v>
      </c>
      <c r="C4" s="4"/>
    </row>
    <row r="5" spans="2:3" ht="12.75">
      <c r="B5" s="4" t="s">
        <v>332</v>
      </c>
      <c r="C5" s="4"/>
    </row>
    <row r="6" spans="2:3" ht="12.75">
      <c r="B6" s="4" t="s">
        <v>333</v>
      </c>
      <c r="C6" s="4"/>
    </row>
    <row r="7" spans="2:3" ht="12.75">
      <c r="B7" s="4"/>
      <c r="C7" s="4"/>
    </row>
    <row r="8" spans="2:6" ht="12.75">
      <c r="B8" s="123" t="s">
        <v>224</v>
      </c>
      <c r="C8" s="123"/>
      <c r="D8" s="123"/>
      <c r="E8" s="123"/>
      <c r="F8" s="123"/>
    </row>
    <row r="9" spans="2:6" ht="12.75">
      <c r="B9" s="123" t="s">
        <v>225</v>
      </c>
      <c r="C9" s="123"/>
      <c r="D9" s="123"/>
      <c r="E9" s="123"/>
      <c r="F9" s="123"/>
    </row>
    <row r="10" spans="2:6" ht="12.75">
      <c r="B10" s="124" t="s">
        <v>481</v>
      </c>
      <c r="C10" s="124"/>
      <c r="D10" s="124"/>
      <c r="E10" s="124"/>
      <c r="F10" s="124"/>
    </row>
    <row r="11" spans="2:6" ht="12.75">
      <c r="B11" s="4"/>
      <c r="C11" s="5"/>
      <c r="D11" s="5"/>
      <c r="E11" s="5"/>
      <c r="F11" s="5" t="s">
        <v>9</v>
      </c>
    </row>
    <row r="12" spans="1:7" ht="33.75">
      <c r="A12" s="4"/>
      <c r="B12" s="113" t="s">
        <v>373</v>
      </c>
      <c r="C12" s="6" t="s">
        <v>0</v>
      </c>
      <c r="D12" s="6" t="s">
        <v>1</v>
      </c>
      <c r="E12" s="6" t="s">
        <v>2</v>
      </c>
      <c r="F12" s="113" t="s">
        <v>3</v>
      </c>
      <c r="G12" s="102"/>
    </row>
    <row r="13" spans="1:7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2"/>
    </row>
    <row r="14" spans="1:7" ht="12.75">
      <c r="A14" s="4"/>
      <c r="B14" s="8"/>
      <c r="C14" s="26" t="s">
        <v>467</v>
      </c>
      <c r="D14" s="9" t="s">
        <v>226</v>
      </c>
      <c r="E14" s="29">
        <f>E15+E16+E22+E29+E30</f>
        <v>21567716</v>
      </c>
      <c r="F14" s="29">
        <f>F15+F16+F22+F29+F30</f>
        <v>23825108</v>
      </c>
      <c r="G14" s="102"/>
    </row>
    <row r="15" spans="1:7" ht="22.5">
      <c r="A15" s="4"/>
      <c r="B15" s="6" t="s">
        <v>227</v>
      </c>
      <c r="C15" s="26" t="s">
        <v>335</v>
      </c>
      <c r="D15" s="9" t="s">
        <v>228</v>
      </c>
      <c r="E15" s="29">
        <v>2598646</v>
      </c>
      <c r="F15" s="29">
        <v>602491</v>
      </c>
      <c r="G15" s="102"/>
    </row>
    <row r="16" spans="1:7" ht="12.75">
      <c r="A16" s="4"/>
      <c r="B16" s="6"/>
      <c r="C16" s="26" t="s">
        <v>336</v>
      </c>
      <c r="D16" s="9" t="s">
        <v>229</v>
      </c>
      <c r="E16" s="29">
        <f>SUM(E17:E21)</f>
        <v>18905168</v>
      </c>
      <c r="F16" s="29">
        <f>SUM(F17:F21)</f>
        <v>23187751</v>
      </c>
      <c r="G16" s="4"/>
    </row>
    <row r="17" spans="1:7" ht="22.5">
      <c r="A17" s="4"/>
      <c r="B17" s="6" t="s">
        <v>230</v>
      </c>
      <c r="C17" s="3" t="s">
        <v>231</v>
      </c>
      <c r="D17" s="9" t="s">
        <v>232</v>
      </c>
      <c r="E17" s="43">
        <v>11571073</v>
      </c>
      <c r="F17" s="43">
        <v>12051861</v>
      </c>
      <c r="G17" s="4"/>
    </row>
    <row r="18" spans="1:7" ht="22.5">
      <c r="A18" s="4"/>
      <c r="B18" s="6" t="s">
        <v>233</v>
      </c>
      <c r="C18" s="2" t="s">
        <v>234</v>
      </c>
      <c r="D18" s="9" t="s">
        <v>235</v>
      </c>
      <c r="E18" s="43">
        <v>7334095</v>
      </c>
      <c r="F18" s="43">
        <v>11135890</v>
      </c>
      <c r="G18" s="4"/>
    </row>
    <row r="19" spans="1:7" ht="22.5">
      <c r="A19" s="4"/>
      <c r="B19" s="6" t="s">
        <v>236</v>
      </c>
      <c r="C19" s="2" t="s">
        <v>237</v>
      </c>
      <c r="D19" s="9" t="s">
        <v>238</v>
      </c>
      <c r="E19" s="43">
        <v>0</v>
      </c>
      <c r="F19" s="43">
        <v>0</v>
      </c>
      <c r="G19" s="4"/>
    </row>
    <row r="20" spans="1:7" ht="22.5">
      <c r="A20" s="4"/>
      <c r="B20" s="6" t="s">
        <v>239</v>
      </c>
      <c r="C20" s="2" t="s">
        <v>240</v>
      </c>
      <c r="D20" s="9" t="s">
        <v>241</v>
      </c>
      <c r="E20" s="43">
        <v>0</v>
      </c>
      <c r="F20" s="43">
        <v>0</v>
      </c>
      <c r="G20" s="102"/>
    </row>
    <row r="21" spans="1:7" ht="12.75">
      <c r="A21" s="4"/>
      <c r="B21" s="6">
        <v>240</v>
      </c>
      <c r="C21" s="2" t="s">
        <v>334</v>
      </c>
      <c r="D21" s="112" t="s">
        <v>242</v>
      </c>
      <c r="E21" s="43">
        <v>0</v>
      </c>
      <c r="F21" s="43">
        <v>0</v>
      </c>
      <c r="G21" s="4"/>
    </row>
    <row r="22" spans="1:7" ht="12.75">
      <c r="A22" s="4"/>
      <c r="B22" s="6"/>
      <c r="C22" s="26" t="s">
        <v>337</v>
      </c>
      <c r="D22" s="112" t="s">
        <v>243</v>
      </c>
      <c r="E22" s="43">
        <f>SUM(E24+E27)</f>
        <v>50425</v>
      </c>
      <c r="F22" s="43">
        <f>SUM(F23:F28)</f>
        <v>22267</v>
      </c>
      <c r="G22" s="4"/>
    </row>
    <row r="23" spans="1:7" ht="12.75">
      <c r="A23" s="4"/>
      <c r="B23" s="6">
        <v>300</v>
      </c>
      <c r="C23" s="2" t="s">
        <v>245</v>
      </c>
      <c r="D23" s="112" t="s">
        <v>244</v>
      </c>
      <c r="E23" s="43"/>
      <c r="F23" s="43"/>
      <c r="G23" s="4"/>
    </row>
    <row r="24" spans="1:7" ht="12.75">
      <c r="A24" s="4"/>
      <c r="B24" s="6">
        <v>301</v>
      </c>
      <c r="C24" s="2" t="s">
        <v>338</v>
      </c>
      <c r="D24" s="112" t="s">
        <v>246</v>
      </c>
      <c r="E24" s="43">
        <v>11818</v>
      </c>
      <c r="F24" s="43">
        <v>2904</v>
      </c>
      <c r="G24" s="4"/>
    </row>
    <row r="25" spans="1:7" ht="12.75">
      <c r="A25" s="4"/>
      <c r="B25" s="6">
        <v>302</v>
      </c>
      <c r="C25" s="2" t="s">
        <v>339</v>
      </c>
      <c r="D25" s="112" t="s">
        <v>247</v>
      </c>
      <c r="E25" s="43"/>
      <c r="F25" s="43"/>
      <c r="G25" s="4"/>
    </row>
    <row r="26" spans="1:7" ht="12.75">
      <c r="A26" s="4"/>
      <c r="B26" s="6">
        <v>303</v>
      </c>
      <c r="C26" s="2" t="s">
        <v>340</v>
      </c>
      <c r="D26" s="112" t="s">
        <v>248</v>
      </c>
      <c r="E26" s="43"/>
      <c r="F26" s="43"/>
      <c r="G26" s="4"/>
    </row>
    <row r="27" spans="1:7" ht="12.75">
      <c r="A27" s="4"/>
      <c r="B27" s="6">
        <v>309</v>
      </c>
      <c r="C27" s="2" t="s">
        <v>341</v>
      </c>
      <c r="D27" s="112" t="s">
        <v>249</v>
      </c>
      <c r="E27" s="43">
        <v>38607</v>
      </c>
      <c r="F27" s="43">
        <v>19363</v>
      </c>
      <c r="G27" s="4"/>
    </row>
    <row r="28" spans="1:7" ht="22.5">
      <c r="A28" s="4"/>
      <c r="B28" s="6" t="s">
        <v>252</v>
      </c>
      <c r="C28" s="2" t="s">
        <v>342</v>
      </c>
      <c r="D28" s="112" t="s">
        <v>250</v>
      </c>
      <c r="E28" s="43"/>
      <c r="F28" s="43"/>
      <c r="G28" s="4"/>
    </row>
    <row r="29" spans="1:7" ht="12.75">
      <c r="A29" s="4"/>
      <c r="B29" s="6">
        <v>320</v>
      </c>
      <c r="C29" s="26" t="s">
        <v>254</v>
      </c>
      <c r="D29" s="112" t="s">
        <v>251</v>
      </c>
      <c r="E29" s="43"/>
      <c r="F29" s="43"/>
      <c r="G29" s="4"/>
    </row>
    <row r="30" spans="1:7" ht="12.75">
      <c r="A30" s="4"/>
      <c r="B30" s="6">
        <v>33</v>
      </c>
      <c r="C30" s="26" t="s">
        <v>343</v>
      </c>
      <c r="D30" s="112" t="s">
        <v>253</v>
      </c>
      <c r="E30" s="29">
        <v>13477</v>
      </c>
      <c r="F30" s="29">
        <v>12599</v>
      </c>
      <c r="G30" s="4"/>
    </row>
    <row r="31" spans="1:7" ht="12.75">
      <c r="A31" s="4"/>
      <c r="B31" s="6"/>
      <c r="C31" s="26" t="s">
        <v>344</v>
      </c>
      <c r="D31" s="112" t="s">
        <v>255</v>
      </c>
      <c r="E31" s="29">
        <f>E32+E36+E42+E45+E48+E51+E52+E53</f>
        <v>186380</v>
      </c>
      <c r="F31" s="29">
        <f>F32+F36+F42+F45+F48+F51+F52+F53</f>
        <v>1332217</v>
      </c>
      <c r="G31" s="4"/>
    </row>
    <row r="32" spans="1:7" ht="12.75">
      <c r="A32" s="4"/>
      <c r="B32" s="6">
        <v>40</v>
      </c>
      <c r="C32" s="26" t="s">
        <v>345</v>
      </c>
      <c r="D32" s="112" t="s">
        <v>256</v>
      </c>
      <c r="E32" s="29">
        <f>SUM(E33:E35)</f>
        <v>0</v>
      </c>
      <c r="F32" s="29">
        <f>SUM(F33:F35)</f>
        <v>0</v>
      </c>
      <c r="G32" s="4"/>
    </row>
    <row r="33" spans="1:7" ht="12.75">
      <c r="A33" s="4"/>
      <c r="B33" s="6">
        <v>400.401</v>
      </c>
      <c r="C33" s="2" t="s">
        <v>259</v>
      </c>
      <c r="D33" s="112" t="s">
        <v>257</v>
      </c>
      <c r="E33" s="43"/>
      <c r="F33" s="43"/>
      <c r="G33" s="4"/>
    </row>
    <row r="34" spans="1:7" ht="12.75">
      <c r="A34" s="4"/>
      <c r="B34" s="6">
        <v>402</v>
      </c>
      <c r="C34" s="2" t="s">
        <v>346</v>
      </c>
      <c r="D34" s="112" t="s">
        <v>258</v>
      </c>
      <c r="E34" s="43"/>
      <c r="F34" s="43"/>
      <c r="G34" s="4"/>
    </row>
    <row r="35" spans="1:7" ht="12.75">
      <c r="A35" s="4"/>
      <c r="B35" s="6">
        <v>403</v>
      </c>
      <c r="C35" s="2" t="s">
        <v>347</v>
      </c>
      <c r="D35" s="112" t="s">
        <v>260</v>
      </c>
      <c r="E35" s="43"/>
      <c r="F35" s="43"/>
      <c r="G35" s="4"/>
    </row>
    <row r="36" spans="1:7" ht="12.75">
      <c r="A36" s="4"/>
      <c r="B36" s="6">
        <v>41</v>
      </c>
      <c r="C36" s="26" t="s">
        <v>348</v>
      </c>
      <c r="D36" s="112" t="s">
        <v>261</v>
      </c>
      <c r="E36" s="43">
        <f>SUM(E37:E41)</f>
        <v>7150</v>
      </c>
      <c r="F36" s="43">
        <f>SUM(F37:F41)</f>
        <v>8272</v>
      </c>
      <c r="G36" s="4"/>
    </row>
    <row r="37" spans="1:7" ht="12.75">
      <c r="A37" s="4"/>
      <c r="B37" s="6">
        <v>410</v>
      </c>
      <c r="C37" s="2" t="s">
        <v>264</v>
      </c>
      <c r="D37" s="112" t="s">
        <v>262</v>
      </c>
      <c r="E37" s="43"/>
      <c r="F37" s="43">
        <v>1082</v>
      </c>
      <c r="G37" s="4"/>
    </row>
    <row r="38" spans="1:7" ht="12.75">
      <c r="A38" s="4"/>
      <c r="B38" s="6">
        <v>413</v>
      </c>
      <c r="C38" s="2" t="s">
        <v>349</v>
      </c>
      <c r="D38" s="112" t="s">
        <v>263</v>
      </c>
      <c r="E38" s="43"/>
      <c r="F38" s="43"/>
      <c r="G38" s="4"/>
    </row>
    <row r="39" spans="1:7" ht="12.75">
      <c r="A39" s="4"/>
      <c r="B39" s="6">
        <v>414</v>
      </c>
      <c r="C39" s="2" t="s">
        <v>350</v>
      </c>
      <c r="D39" s="112" t="s">
        <v>265</v>
      </c>
      <c r="E39" s="43"/>
      <c r="F39" s="43"/>
      <c r="G39" s="4"/>
    </row>
    <row r="40" spans="1:7" ht="12.75">
      <c r="A40" s="4"/>
      <c r="B40" s="6">
        <v>415</v>
      </c>
      <c r="C40" s="2" t="s">
        <v>351</v>
      </c>
      <c r="D40" s="112" t="s">
        <v>266</v>
      </c>
      <c r="E40" s="43"/>
      <c r="F40" s="43"/>
      <c r="G40" s="4"/>
    </row>
    <row r="41" spans="1:7" ht="22.5">
      <c r="A41" s="4"/>
      <c r="B41" s="113" t="s">
        <v>370</v>
      </c>
      <c r="C41" s="2" t="s">
        <v>352</v>
      </c>
      <c r="D41" s="112" t="s">
        <v>267</v>
      </c>
      <c r="E41" s="29">
        <v>7150</v>
      </c>
      <c r="F41" s="29">
        <v>7190</v>
      </c>
      <c r="G41" s="4"/>
    </row>
    <row r="42" spans="1:7" ht="12.75">
      <c r="A42" s="4"/>
      <c r="B42" s="113">
        <v>42</v>
      </c>
      <c r="C42" s="26" t="s">
        <v>355</v>
      </c>
      <c r="D42" s="112" t="s">
        <v>268</v>
      </c>
      <c r="E42" s="29">
        <f>E43+E44</f>
        <v>55454</v>
      </c>
      <c r="F42" s="29">
        <v>1200169</v>
      </c>
      <c r="G42" s="4"/>
    </row>
    <row r="43" spans="1:7" ht="33.75">
      <c r="A43" s="4"/>
      <c r="B43" s="113" t="s">
        <v>371</v>
      </c>
      <c r="C43" s="111" t="s">
        <v>354</v>
      </c>
      <c r="D43" s="112" t="s">
        <v>269</v>
      </c>
      <c r="E43" s="29">
        <v>55454</v>
      </c>
      <c r="F43" s="29">
        <v>1200169</v>
      </c>
      <c r="G43" s="4"/>
    </row>
    <row r="44" spans="1:7" ht="12.75">
      <c r="A44" s="4"/>
      <c r="B44" s="6">
        <v>422</v>
      </c>
      <c r="C44" s="111" t="s">
        <v>353</v>
      </c>
      <c r="D44" s="112" t="s">
        <v>270</v>
      </c>
      <c r="E44" s="29"/>
      <c r="F44" s="29"/>
      <c r="G44" s="4"/>
    </row>
    <row r="45" spans="1:7" ht="12.75">
      <c r="A45" s="4"/>
      <c r="B45" s="6">
        <v>43</v>
      </c>
      <c r="C45" s="26" t="s">
        <v>356</v>
      </c>
      <c r="D45" s="112" t="s">
        <v>272</v>
      </c>
      <c r="E45" s="29">
        <f>E46+E47</f>
        <v>0</v>
      </c>
      <c r="F45" s="29">
        <f>F46+F47</f>
        <v>0</v>
      </c>
      <c r="G45" s="4"/>
    </row>
    <row r="46" spans="1:7" ht="12.75">
      <c r="A46" s="4"/>
      <c r="B46" s="6">
        <v>430</v>
      </c>
      <c r="C46" s="2" t="s">
        <v>271</v>
      </c>
      <c r="D46" s="112" t="s">
        <v>274</v>
      </c>
      <c r="E46" s="29"/>
      <c r="F46" s="29"/>
      <c r="G46" s="4"/>
    </row>
    <row r="47" spans="1:7" ht="12.75">
      <c r="A47" s="4"/>
      <c r="B47" s="6">
        <v>431.439</v>
      </c>
      <c r="C47" s="2" t="s">
        <v>273</v>
      </c>
      <c r="D47" s="112" t="s">
        <v>275</v>
      </c>
      <c r="E47" s="29"/>
      <c r="F47" s="29"/>
      <c r="G47" s="4"/>
    </row>
    <row r="48" spans="1:7" ht="12.75">
      <c r="A48" s="4"/>
      <c r="B48" s="6">
        <v>44</v>
      </c>
      <c r="C48" s="26" t="s">
        <v>357</v>
      </c>
      <c r="D48" s="112" t="s">
        <v>277</v>
      </c>
      <c r="E48" s="29">
        <f>E49+E50</f>
        <v>0</v>
      </c>
      <c r="F48" s="29">
        <f>F49+F50</f>
        <v>0</v>
      </c>
      <c r="G48" s="4"/>
    </row>
    <row r="49" spans="1:7" ht="12.75">
      <c r="A49" s="4"/>
      <c r="B49" s="6">
        <v>440.441</v>
      </c>
      <c r="C49" s="2" t="s">
        <v>276</v>
      </c>
      <c r="D49" s="112" t="s">
        <v>279</v>
      </c>
      <c r="E49" s="29"/>
      <c r="F49" s="29"/>
      <c r="G49" s="4"/>
    </row>
    <row r="50" spans="1:7" ht="12.75">
      <c r="A50" s="4"/>
      <c r="B50" s="6">
        <v>449</v>
      </c>
      <c r="C50" s="2" t="s">
        <v>278</v>
      </c>
      <c r="D50" s="112" t="s">
        <v>281</v>
      </c>
      <c r="E50" s="29"/>
      <c r="F50" s="29"/>
      <c r="G50" s="4"/>
    </row>
    <row r="51" spans="1:7" ht="12.75">
      <c r="A51" s="4"/>
      <c r="B51" s="6">
        <v>450</v>
      </c>
      <c r="C51" s="26" t="s">
        <v>280</v>
      </c>
      <c r="D51" s="112" t="s">
        <v>282</v>
      </c>
      <c r="E51" s="29"/>
      <c r="F51" s="29"/>
      <c r="G51" s="4"/>
    </row>
    <row r="52" spans="1:7" ht="12.75">
      <c r="A52" s="4"/>
      <c r="B52" s="6">
        <v>460</v>
      </c>
      <c r="C52" s="26" t="s">
        <v>358</v>
      </c>
      <c r="D52" s="112" t="s">
        <v>283</v>
      </c>
      <c r="E52" s="29"/>
      <c r="F52" s="29"/>
      <c r="G52" s="4"/>
    </row>
    <row r="53" spans="1:7" ht="12.75">
      <c r="A53" s="4"/>
      <c r="B53" s="6">
        <v>47</v>
      </c>
      <c r="C53" s="26" t="s">
        <v>359</v>
      </c>
      <c r="D53" s="112" t="s">
        <v>284</v>
      </c>
      <c r="E53" s="29">
        <v>123776</v>
      </c>
      <c r="F53" s="29">
        <v>123776</v>
      </c>
      <c r="G53" s="4"/>
    </row>
    <row r="54" spans="1:7" ht="12.75">
      <c r="A54" s="102"/>
      <c r="B54" s="6"/>
      <c r="C54" s="26" t="s">
        <v>360</v>
      </c>
      <c r="D54" s="112" t="s">
        <v>285</v>
      </c>
      <c r="E54" s="29">
        <f>E14-E31</f>
        <v>21381336</v>
      </c>
      <c r="F54" s="29">
        <f>F14-F31</f>
        <v>22492891</v>
      </c>
      <c r="G54" s="4"/>
    </row>
    <row r="55" spans="1:7" ht="12.75" customHeight="1">
      <c r="A55" s="102"/>
      <c r="B55" s="6"/>
      <c r="C55" s="103" t="s">
        <v>361</v>
      </c>
      <c r="D55" s="112" t="s">
        <v>286</v>
      </c>
      <c r="E55" s="29">
        <f>E56+E59+E62+E66+E67-E70+E73</f>
        <v>21381336</v>
      </c>
      <c r="F55" s="29">
        <f>F56+F59+F62+F66+F67-F70+F73</f>
        <v>22492891</v>
      </c>
      <c r="G55" s="102"/>
    </row>
    <row r="56" spans="1:7" ht="12.75">
      <c r="A56" s="4"/>
      <c r="B56" s="6">
        <v>51</v>
      </c>
      <c r="C56" s="26" t="s">
        <v>362</v>
      </c>
      <c r="D56" s="112" t="s">
        <v>287</v>
      </c>
      <c r="E56" s="29">
        <f>E57+E58</f>
        <v>187191287</v>
      </c>
      <c r="F56" s="29">
        <f>F57+F58</f>
        <v>187191287</v>
      </c>
      <c r="G56" s="4"/>
    </row>
    <row r="57" spans="1:7" ht="12.75" customHeight="1">
      <c r="A57" s="4"/>
      <c r="B57" s="6">
        <v>510</v>
      </c>
      <c r="C57" s="111" t="s">
        <v>363</v>
      </c>
      <c r="D57" s="112" t="s">
        <v>289</v>
      </c>
      <c r="E57" s="29">
        <v>187191287</v>
      </c>
      <c r="F57" s="29">
        <v>187191287</v>
      </c>
      <c r="G57" s="4"/>
    </row>
    <row r="58" spans="1:7" ht="12.75">
      <c r="A58" s="4"/>
      <c r="B58" s="6">
        <v>512</v>
      </c>
      <c r="C58" s="2" t="s">
        <v>288</v>
      </c>
      <c r="D58" s="112" t="s">
        <v>290</v>
      </c>
      <c r="E58" s="29"/>
      <c r="F58" s="29"/>
      <c r="G58" s="4"/>
    </row>
    <row r="59" spans="1:7" ht="12.75">
      <c r="A59" s="4"/>
      <c r="B59" s="6">
        <v>52</v>
      </c>
      <c r="C59" s="104" t="s">
        <v>364</v>
      </c>
      <c r="D59" s="112" t="s">
        <v>292</v>
      </c>
      <c r="E59" s="29">
        <f>E60+E61</f>
        <v>2619595</v>
      </c>
      <c r="F59" s="29">
        <f>F60+F61</f>
        <v>2619595</v>
      </c>
      <c r="G59" s="4"/>
    </row>
    <row r="60" spans="1:7" ht="12.75">
      <c r="A60" s="4"/>
      <c r="B60" s="6">
        <v>520</v>
      </c>
      <c r="C60" s="2" t="s">
        <v>291</v>
      </c>
      <c r="D60" s="112" t="s">
        <v>294</v>
      </c>
      <c r="E60" s="29"/>
      <c r="F60" s="29"/>
      <c r="G60" s="4"/>
    </row>
    <row r="61" spans="1:7" ht="12.75">
      <c r="A61" s="4"/>
      <c r="B61" s="6">
        <v>521</v>
      </c>
      <c r="C61" s="2" t="s">
        <v>293</v>
      </c>
      <c r="D61" s="112" t="s">
        <v>295</v>
      </c>
      <c r="E61" s="29">
        <v>2619595</v>
      </c>
      <c r="F61" s="29">
        <v>2619595</v>
      </c>
      <c r="G61" s="4"/>
    </row>
    <row r="62" spans="1:7" ht="12.75">
      <c r="A62" s="4"/>
      <c r="B62" s="6">
        <v>53</v>
      </c>
      <c r="C62" s="26" t="s">
        <v>365</v>
      </c>
      <c r="D62" s="112" t="s">
        <v>297</v>
      </c>
      <c r="E62" s="29">
        <f>E63+E64+E65</f>
        <v>-42945689</v>
      </c>
      <c r="F62" s="29">
        <f>F63+F64+F65</f>
        <v>-42055228</v>
      </c>
      <c r="G62" s="4"/>
    </row>
    <row r="63" spans="1:7" ht="22.5">
      <c r="A63" s="102"/>
      <c r="B63" s="6">
        <v>530</v>
      </c>
      <c r="C63" s="3" t="s">
        <v>296</v>
      </c>
      <c r="D63" s="112" t="s">
        <v>299</v>
      </c>
      <c r="E63" s="29">
        <v>-42945689</v>
      </c>
      <c r="F63" s="29">
        <v>-42055228</v>
      </c>
      <c r="G63" s="4"/>
    </row>
    <row r="64" spans="1:7" ht="12.75">
      <c r="A64" s="4"/>
      <c r="B64" s="6">
        <v>531</v>
      </c>
      <c r="C64" s="2" t="s">
        <v>298</v>
      </c>
      <c r="D64" s="112" t="s">
        <v>300</v>
      </c>
      <c r="E64" s="29"/>
      <c r="F64" s="29"/>
      <c r="G64" s="4"/>
    </row>
    <row r="65" spans="1:7" ht="12.75">
      <c r="A65" s="4"/>
      <c r="B65" s="23">
        <v>532</v>
      </c>
      <c r="C65" s="111" t="s">
        <v>366</v>
      </c>
      <c r="D65" s="112" t="s">
        <v>301</v>
      </c>
      <c r="E65" s="29"/>
      <c r="F65" s="29"/>
      <c r="G65" s="4"/>
    </row>
    <row r="66" spans="1:7" ht="12.75">
      <c r="A66" s="4"/>
      <c r="B66" s="6">
        <v>54</v>
      </c>
      <c r="C66" s="47" t="s">
        <v>302</v>
      </c>
      <c r="D66" s="112" t="s">
        <v>303</v>
      </c>
      <c r="E66" s="29"/>
      <c r="F66" s="29"/>
      <c r="G66" s="105"/>
    </row>
    <row r="67" spans="1:7" ht="12.75">
      <c r="A67" s="4"/>
      <c r="B67" s="6">
        <v>55</v>
      </c>
      <c r="C67" s="26" t="s">
        <v>367</v>
      </c>
      <c r="D67" s="112" t="s">
        <v>304</v>
      </c>
      <c r="E67" s="29">
        <f>E68+E69</f>
        <v>486045</v>
      </c>
      <c r="F67" s="29">
        <f>F68+F69</f>
        <v>0</v>
      </c>
      <c r="G67" s="4"/>
    </row>
    <row r="68" spans="1:7" ht="12.75">
      <c r="A68" s="4"/>
      <c r="B68" s="23">
        <v>550</v>
      </c>
      <c r="C68" s="2" t="s">
        <v>305</v>
      </c>
      <c r="D68" s="112" t="s">
        <v>306</v>
      </c>
      <c r="E68" s="29"/>
      <c r="F68" s="29"/>
      <c r="G68" s="4"/>
    </row>
    <row r="69" spans="1:7" ht="12.75">
      <c r="A69" s="4"/>
      <c r="B69" s="16">
        <v>551</v>
      </c>
      <c r="C69" s="2" t="s">
        <v>307</v>
      </c>
      <c r="D69" s="112" t="s">
        <v>308</v>
      </c>
      <c r="E69" s="29">
        <v>486045</v>
      </c>
      <c r="F69" s="29"/>
      <c r="G69" s="4"/>
    </row>
    <row r="70" spans="1:7" ht="12.75">
      <c r="A70" s="4"/>
      <c r="B70" s="16">
        <v>56</v>
      </c>
      <c r="C70" s="26" t="s">
        <v>309</v>
      </c>
      <c r="D70" s="112" t="s">
        <v>310</v>
      </c>
      <c r="E70" s="29">
        <f>E71+E72</f>
        <v>107160885</v>
      </c>
      <c r="F70" s="29">
        <f>F71+F72</f>
        <v>107160885</v>
      </c>
      <c r="G70" s="4"/>
    </row>
    <row r="71" spans="1:7" ht="12.75">
      <c r="A71" s="4"/>
      <c r="B71" s="23">
        <v>560</v>
      </c>
      <c r="C71" s="2" t="s">
        <v>311</v>
      </c>
      <c r="D71" s="112" t="s">
        <v>312</v>
      </c>
      <c r="E71" s="29">
        <v>107160885</v>
      </c>
      <c r="F71" s="29">
        <v>103818590</v>
      </c>
      <c r="G71" s="73"/>
    </row>
    <row r="72" spans="1:7" ht="12.75">
      <c r="A72" s="4"/>
      <c r="B72" s="106">
        <v>561</v>
      </c>
      <c r="C72" s="107" t="s">
        <v>313</v>
      </c>
      <c r="D72" s="9" t="s">
        <v>314</v>
      </c>
      <c r="E72" s="51"/>
      <c r="F72" s="51">
        <v>3342295</v>
      </c>
      <c r="G72" s="73"/>
    </row>
    <row r="73" spans="1:7" ht="12.75">
      <c r="A73" s="4"/>
      <c r="B73" s="16">
        <v>57</v>
      </c>
      <c r="C73" s="47" t="s">
        <v>368</v>
      </c>
      <c r="D73" s="9" t="s">
        <v>315</v>
      </c>
      <c r="E73" s="51">
        <f>E74+E75</f>
        <v>-18809017</v>
      </c>
      <c r="F73" s="51">
        <v>-18101878</v>
      </c>
      <c r="G73" s="4"/>
    </row>
    <row r="74" spans="1:7" ht="22.5">
      <c r="A74" s="4"/>
      <c r="B74" s="16">
        <v>570</v>
      </c>
      <c r="C74" s="3" t="s">
        <v>316</v>
      </c>
      <c r="D74" s="9" t="s">
        <v>317</v>
      </c>
      <c r="E74" s="51"/>
      <c r="F74" s="51"/>
      <c r="G74" s="4"/>
    </row>
    <row r="75" spans="1:7" ht="22.5">
      <c r="A75" s="5"/>
      <c r="B75" s="16">
        <v>571</v>
      </c>
      <c r="C75" s="3" t="s">
        <v>318</v>
      </c>
      <c r="D75" s="9" t="s">
        <v>319</v>
      </c>
      <c r="E75" s="29">
        <f>(18101878-743+707882)*-1</f>
        <v>-18809017</v>
      </c>
      <c r="F75" s="29">
        <v>-18101878</v>
      </c>
      <c r="G75" s="5"/>
    </row>
    <row r="76" spans="1:7" ht="12.75">
      <c r="A76" s="4"/>
      <c r="B76" s="2"/>
      <c r="C76" s="47" t="s">
        <v>320</v>
      </c>
      <c r="D76" s="9" t="s">
        <v>321</v>
      </c>
      <c r="E76" s="29">
        <v>187191287</v>
      </c>
      <c r="F76" s="29">
        <v>187191287</v>
      </c>
      <c r="G76" s="4"/>
    </row>
    <row r="77" spans="1:7" ht="12.75">
      <c r="A77" s="4"/>
      <c r="B77" s="2"/>
      <c r="C77" s="47" t="s">
        <v>369</v>
      </c>
      <c r="D77" s="9" t="s">
        <v>322</v>
      </c>
      <c r="E77" s="24">
        <f>E54/E76</f>
        <v>0.11422185478109352</v>
      </c>
      <c r="F77" s="24">
        <f>F54/F76</f>
        <v>0.12015992496488365</v>
      </c>
      <c r="G77" s="4"/>
    </row>
    <row r="78" spans="1:7" ht="22.5">
      <c r="A78" s="4"/>
      <c r="B78" s="2"/>
      <c r="C78" s="47" t="s">
        <v>323</v>
      </c>
      <c r="D78" s="9" t="s">
        <v>324</v>
      </c>
      <c r="E78" s="29"/>
      <c r="F78" s="29"/>
      <c r="G78" s="4"/>
    </row>
    <row r="79" spans="1:7" ht="12.75">
      <c r="A79" s="4"/>
      <c r="B79" s="1"/>
      <c r="C79" s="2" t="s">
        <v>325</v>
      </c>
      <c r="D79" s="9" t="s">
        <v>326</v>
      </c>
      <c r="E79" s="52"/>
      <c r="F79" s="108"/>
      <c r="G79" s="4"/>
    </row>
    <row r="80" spans="1:7" ht="12.75">
      <c r="A80" s="4"/>
      <c r="F80" s="49"/>
      <c r="G80" s="4"/>
    </row>
    <row r="81" spans="1:7" ht="26.25" customHeight="1">
      <c r="A81" s="4"/>
      <c r="B81" s="4" t="s">
        <v>163</v>
      </c>
      <c r="C81" s="125" t="s">
        <v>164</v>
      </c>
      <c r="D81" s="125"/>
      <c r="E81" s="126" t="s">
        <v>372</v>
      </c>
      <c r="F81" s="127"/>
      <c r="G81" s="4"/>
    </row>
    <row r="82" ht="12.75">
      <c r="B82" s="109" t="s">
        <v>482</v>
      </c>
    </row>
    <row r="83" spans="5:6" ht="12.75">
      <c r="E83" s="54"/>
      <c r="F83" s="55"/>
    </row>
    <row r="84" spans="5:6" ht="12.75">
      <c r="E84" s="48"/>
      <c r="F84" s="49"/>
    </row>
    <row r="87" ht="12.75">
      <c r="E87" s="73"/>
    </row>
    <row r="88" spans="5:6" ht="12.75">
      <c r="E88" s="73"/>
      <c r="F88" s="73"/>
    </row>
    <row r="89" spans="5:6" ht="12.75">
      <c r="E89" s="73"/>
      <c r="F89" s="73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0">
      <selection activeCell="D31" sqref="D31"/>
    </sheetView>
  </sheetViews>
  <sheetFormatPr defaultColWidth="9.140625" defaultRowHeight="12.75"/>
  <cols>
    <col min="2" max="2" width="49.57421875" style="0" customWidth="1"/>
    <col min="3" max="3" width="7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333</v>
      </c>
      <c r="B6" s="4"/>
    </row>
    <row r="7" spans="1:5" ht="12.75">
      <c r="A7" s="123" t="s">
        <v>165</v>
      </c>
      <c r="B7" s="123"/>
      <c r="C7" s="123"/>
      <c r="D7" s="123"/>
      <c r="E7" s="123"/>
    </row>
    <row r="8" spans="1:5" ht="14.25" customHeight="1">
      <c r="A8" s="124" t="s">
        <v>166</v>
      </c>
      <c r="B8" s="124"/>
      <c r="C8" s="124"/>
      <c r="D8" s="124"/>
      <c r="E8" s="124"/>
    </row>
    <row r="9" spans="1:5" ht="14.25" customHeight="1">
      <c r="A9" s="124" t="s">
        <v>458</v>
      </c>
      <c r="B9" s="124"/>
      <c r="C9" s="124"/>
      <c r="D9" s="124"/>
      <c r="E9" s="124"/>
    </row>
    <row r="10" ht="12.75">
      <c r="E10" s="4" t="s">
        <v>9</v>
      </c>
    </row>
    <row r="11" spans="1:5" ht="33.75">
      <c r="A11" s="113" t="s">
        <v>373</v>
      </c>
      <c r="B11" s="113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9"/>
      <c r="B13" s="26" t="s">
        <v>220</v>
      </c>
      <c r="C13" s="7">
        <v>201</v>
      </c>
      <c r="D13" s="42"/>
      <c r="E13" s="92"/>
    </row>
    <row r="14" spans="1:5" ht="12.75">
      <c r="A14" s="6"/>
      <c r="B14" s="26" t="s">
        <v>382</v>
      </c>
      <c r="C14" s="9" t="s">
        <v>61</v>
      </c>
      <c r="D14" s="29">
        <f>SUM(D15:D18)</f>
        <v>1467712</v>
      </c>
      <c r="E14" s="29">
        <f>SUM(E15:E18)</f>
        <v>1106773</v>
      </c>
    </row>
    <row r="15" spans="1:8" ht="12.75">
      <c r="A15" s="6">
        <v>700</v>
      </c>
      <c r="B15" s="2" t="s">
        <v>167</v>
      </c>
      <c r="C15" s="9" t="s">
        <v>62</v>
      </c>
      <c r="D15" s="43">
        <v>541392</v>
      </c>
      <c r="E15" s="43">
        <v>755454</v>
      </c>
      <c r="H15" s="39"/>
    </row>
    <row r="16" spans="1:5" ht="12.75">
      <c r="A16" s="6">
        <v>701</v>
      </c>
      <c r="B16" s="114" t="s">
        <v>374</v>
      </c>
      <c r="C16" s="9" t="s">
        <v>63</v>
      </c>
      <c r="D16" s="43">
        <v>926320</v>
      </c>
      <c r="E16" s="43">
        <v>227543</v>
      </c>
    </row>
    <row r="17" spans="1:5" ht="15.75" customHeight="1">
      <c r="A17" s="6">
        <v>702</v>
      </c>
      <c r="B17" s="114" t="s">
        <v>375</v>
      </c>
      <c r="C17" s="112" t="s">
        <v>64</v>
      </c>
      <c r="D17" s="43"/>
      <c r="E17" s="43"/>
    </row>
    <row r="18" spans="1:5" ht="12.75">
      <c r="A18" s="6">
        <v>709</v>
      </c>
      <c r="B18" s="56" t="s">
        <v>168</v>
      </c>
      <c r="C18" s="9" t="s">
        <v>65</v>
      </c>
      <c r="D18" s="43"/>
      <c r="E18" s="43">
        <v>123776</v>
      </c>
    </row>
    <row r="19" spans="1:5" ht="12.75">
      <c r="A19" s="6"/>
      <c r="B19" s="57" t="s">
        <v>376</v>
      </c>
      <c r="C19" s="9" t="s">
        <v>66</v>
      </c>
      <c r="D19" s="43">
        <f>SUM(D20:D22)</f>
        <v>298907</v>
      </c>
      <c r="E19" s="43">
        <f>SUM(E20:E22)</f>
        <v>0</v>
      </c>
    </row>
    <row r="20" spans="1:5" ht="12.75">
      <c r="A20" s="6">
        <v>710</v>
      </c>
      <c r="B20" s="62" t="s">
        <v>169</v>
      </c>
      <c r="C20" s="9" t="s">
        <v>67</v>
      </c>
      <c r="D20" s="29">
        <v>298907</v>
      </c>
      <c r="E20" s="29"/>
    </row>
    <row r="21" spans="1:5" ht="12.75">
      <c r="A21" s="6">
        <v>711</v>
      </c>
      <c r="B21" s="3" t="s">
        <v>170</v>
      </c>
      <c r="C21" s="9" t="s">
        <v>68</v>
      </c>
      <c r="D21" s="29"/>
      <c r="E21" s="29"/>
    </row>
    <row r="22" spans="1:5" ht="12.75" customHeight="1">
      <c r="A22" s="6">
        <v>719</v>
      </c>
      <c r="B22" s="115" t="s">
        <v>377</v>
      </c>
      <c r="C22" s="112" t="s">
        <v>69</v>
      </c>
      <c r="D22" s="43"/>
      <c r="E22" s="43"/>
    </row>
    <row r="23" spans="1:5" ht="12.75">
      <c r="A23" s="60">
        <v>73</v>
      </c>
      <c r="B23" s="26" t="s">
        <v>381</v>
      </c>
      <c r="C23" s="112" t="s">
        <v>70</v>
      </c>
      <c r="D23" s="43">
        <f>SUM(D24:D30)</f>
        <v>210143</v>
      </c>
      <c r="E23" s="43">
        <f>SUM(E24:E30)</f>
        <v>161897</v>
      </c>
    </row>
    <row r="24" spans="1:5" ht="12.75">
      <c r="A24" s="6">
        <v>600</v>
      </c>
      <c r="B24" s="2" t="s">
        <v>171</v>
      </c>
      <c r="C24" s="112" t="s">
        <v>71</v>
      </c>
      <c r="D24" s="43">
        <v>160462</v>
      </c>
      <c r="E24" s="43">
        <v>109553</v>
      </c>
    </row>
    <row r="25" spans="1:5" ht="12.75">
      <c r="A25" s="6">
        <v>601</v>
      </c>
      <c r="B25" s="2" t="s">
        <v>172</v>
      </c>
      <c r="C25" s="112" t="s">
        <v>72</v>
      </c>
      <c r="D25" s="43">
        <v>334</v>
      </c>
      <c r="E25" s="43">
        <v>348</v>
      </c>
    </row>
    <row r="26" spans="1:5" ht="12.75">
      <c r="A26" s="6">
        <v>602</v>
      </c>
      <c r="B26" s="56" t="s">
        <v>173</v>
      </c>
      <c r="C26" s="112" t="s">
        <v>73</v>
      </c>
      <c r="D26" s="43"/>
      <c r="E26" s="43"/>
    </row>
    <row r="27" spans="1:5" ht="12.75">
      <c r="A27" s="6">
        <v>603</v>
      </c>
      <c r="B27" s="2" t="s">
        <v>174</v>
      </c>
      <c r="C27" s="112" t="s">
        <v>74</v>
      </c>
      <c r="D27" s="43">
        <v>16418</v>
      </c>
      <c r="E27" s="43">
        <v>15921</v>
      </c>
    </row>
    <row r="28" spans="1:5" ht="12.75">
      <c r="A28" s="6">
        <v>605</v>
      </c>
      <c r="B28" s="56" t="s">
        <v>175</v>
      </c>
      <c r="C28" s="112" t="s">
        <v>75</v>
      </c>
      <c r="D28" s="43">
        <v>9484</v>
      </c>
      <c r="E28" s="43">
        <v>8465</v>
      </c>
    </row>
    <row r="29" spans="1:5" ht="12.75">
      <c r="A29" s="6">
        <v>607</v>
      </c>
      <c r="B29" s="56" t="s">
        <v>176</v>
      </c>
      <c r="C29" s="112" t="s">
        <v>76</v>
      </c>
      <c r="D29" s="43"/>
      <c r="E29" s="43"/>
    </row>
    <row r="30" spans="1:5" ht="22.5">
      <c r="A30" s="6" t="s">
        <v>178</v>
      </c>
      <c r="B30" s="56" t="s">
        <v>177</v>
      </c>
      <c r="C30" s="112" t="s">
        <v>77</v>
      </c>
      <c r="D30" s="43">
        <v>23445</v>
      </c>
      <c r="E30" s="43">
        <v>27610</v>
      </c>
    </row>
    <row r="31" spans="1:5" ht="12.75">
      <c r="A31" s="6"/>
      <c r="B31" s="26" t="s">
        <v>378</v>
      </c>
      <c r="C31" s="112" t="s">
        <v>78</v>
      </c>
      <c r="D31" s="29">
        <f>SUM(D32:D34)</f>
        <v>1018015</v>
      </c>
      <c r="E31" s="29">
        <f>SUM(E32:E34)</f>
        <v>4216336</v>
      </c>
    </row>
    <row r="32" spans="1:5" ht="12.75">
      <c r="A32" s="6">
        <v>610</v>
      </c>
      <c r="B32" s="2" t="s">
        <v>179</v>
      </c>
      <c r="C32" s="112" t="s">
        <v>79</v>
      </c>
      <c r="D32" s="29">
        <v>1018015</v>
      </c>
      <c r="E32" s="29">
        <v>4216336</v>
      </c>
    </row>
    <row r="33" spans="1:5" ht="12.75">
      <c r="A33" s="6">
        <v>611</v>
      </c>
      <c r="B33" s="111" t="s">
        <v>379</v>
      </c>
      <c r="C33" s="112" t="s">
        <v>80</v>
      </c>
      <c r="D33" s="29"/>
      <c r="E33" s="29"/>
    </row>
    <row r="34" spans="1:5" ht="12.75">
      <c r="A34" s="6">
        <v>619</v>
      </c>
      <c r="B34" s="111" t="s">
        <v>380</v>
      </c>
      <c r="C34" s="112" t="s">
        <v>81</v>
      </c>
      <c r="D34" s="29"/>
      <c r="E34" s="29"/>
    </row>
    <row r="35" spans="1:5" ht="22.5">
      <c r="A35" s="6"/>
      <c r="B35" s="47" t="s">
        <v>383</v>
      </c>
      <c r="C35" s="112" t="s">
        <v>82</v>
      </c>
      <c r="D35" s="29">
        <f>SUM(D14+D19-D23-D31)</f>
        <v>538461</v>
      </c>
      <c r="E35" s="29"/>
    </row>
    <row r="36" spans="1:5" ht="12.75">
      <c r="A36" s="6"/>
      <c r="B36" s="111" t="s">
        <v>384</v>
      </c>
      <c r="C36" s="112" t="s">
        <v>83</v>
      </c>
      <c r="D36" s="29">
        <v>0</v>
      </c>
      <c r="E36" s="29">
        <f>E23+E31-E14-E19</f>
        <v>3271460</v>
      </c>
    </row>
    <row r="37" spans="1:5" ht="12.75">
      <c r="A37" s="6"/>
      <c r="B37" s="26" t="s">
        <v>385</v>
      </c>
      <c r="C37" s="112" t="s">
        <v>84</v>
      </c>
      <c r="D37" s="29">
        <f>SUM(D38+D39)</f>
        <v>0</v>
      </c>
      <c r="E37" s="29">
        <f>SUM(E38+E39)</f>
        <v>0</v>
      </c>
    </row>
    <row r="38" spans="1:5" ht="12.75">
      <c r="A38" s="6">
        <v>730</v>
      </c>
      <c r="B38" s="2" t="s">
        <v>180</v>
      </c>
      <c r="C38" s="112" t="s">
        <v>85</v>
      </c>
      <c r="D38" s="29">
        <v>0</v>
      </c>
      <c r="E38" s="29"/>
    </row>
    <row r="39" spans="1:5" ht="12.75">
      <c r="A39" s="6">
        <v>731</v>
      </c>
      <c r="B39" s="3" t="s">
        <v>181</v>
      </c>
      <c r="C39" s="112" t="s">
        <v>86</v>
      </c>
      <c r="D39" s="29">
        <v>0</v>
      </c>
      <c r="E39" s="29"/>
    </row>
    <row r="40" spans="1:5" ht="12.75">
      <c r="A40" s="6"/>
      <c r="B40" s="26" t="s">
        <v>386</v>
      </c>
      <c r="C40" s="112" t="s">
        <v>87</v>
      </c>
      <c r="D40" s="29">
        <f>D41+D42</f>
        <v>0</v>
      </c>
      <c r="E40" s="29">
        <f>E41+E42</f>
        <v>0</v>
      </c>
    </row>
    <row r="41" spans="1:5" ht="12.75">
      <c r="A41" s="6">
        <v>630</v>
      </c>
      <c r="B41" s="2" t="s">
        <v>182</v>
      </c>
      <c r="C41" s="112" t="s">
        <v>88</v>
      </c>
      <c r="D41" s="29"/>
      <c r="E41" s="29"/>
    </row>
    <row r="42" spans="1:5" ht="12.75">
      <c r="A42" s="61">
        <v>631</v>
      </c>
      <c r="B42" s="2" t="s">
        <v>183</v>
      </c>
      <c r="C42" s="112" t="s">
        <v>89</v>
      </c>
      <c r="D42" s="29"/>
      <c r="E42" s="29"/>
    </row>
    <row r="43" spans="1:5" ht="33.75" customHeight="1">
      <c r="A43" s="6"/>
      <c r="B43" s="47" t="s">
        <v>387</v>
      </c>
      <c r="C43" s="112" t="s">
        <v>90</v>
      </c>
      <c r="D43" s="51">
        <f>D35</f>
        <v>538461</v>
      </c>
      <c r="E43" s="51">
        <f>E35</f>
        <v>0</v>
      </c>
    </row>
    <row r="44" spans="1:5" ht="22.5">
      <c r="A44" s="6"/>
      <c r="B44" s="114" t="s">
        <v>388</v>
      </c>
      <c r="C44" s="112" t="s">
        <v>91</v>
      </c>
      <c r="D44" s="51">
        <f>D36-D37</f>
        <v>0</v>
      </c>
      <c r="E44" s="51">
        <f>E36-E37</f>
        <v>3271460</v>
      </c>
    </row>
    <row r="45" spans="1:5" ht="12.75">
      <c r="A45" s="6"/>
      <c r="B45" s="26" t="s">
        <v>184</v>
      </c>
      <c r="C45" s="112" t="s">
        <v>196</v>
      </c>
      <c r="D45" s="51"/>
      <c r="E45" s="51"/>
    </row>
    <row r="46" spans="1:5" ht="12.75">
      <c r="A46" s="6">
        <v>821</v>
      </c>
      <c r="B46" s="2" t="s">
        <v>185</v>
      </c>
      <c r="C46" s="112" t="s">
        <v>197</v>
      </c>
      <c r="D46" s="29">
        <v>52416</v>
      </c>
      <c r="E46" s="29"/>
    </row>
    <row r="47" spans="1:5" ht="12.75">
      <c r="A47" s="6" t="s">
        <v>186</v>
      </c>
      <c r="B47" s="2" t="s">
        <v>187</v>
      </c>
      <c r="C47" s="112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12" t="s">
        <v>199</v>
      </c>
      <c r="D48" s="29"/>
      <c r="E48" s="29"/>
    </row>
    <row r="49" spans="1:5" ht="27.75" customHeight="1">
      <c r="A49" s="6"/>
      <c r="B49" s="47" t="s">
        <v>389</v>
      </c>
      <c r="C49" s="112" t="s">
        <v>200</v>
      </c>
      <c r="D49" s="29">
        <f>D43-D46</f>
        <v>486045</v>
      </c>
      <c r="E49" s="29">
        <f>E43</f>
        <v>0</v>
      </c>
    </row>
    <row r="50" spans="1:5" ht="12.75">
      <c r="A50" s="6"/>
      <c r="B50" s="111" t="s">
        <v>390</v>
      </c>
      <c r="C50" s="112" t="s">
        <v>201</v>
      </c>
      <c r="D50" s="29">
        <f>D44</f>
        <v>0</v>
      </c>
      <c r="E50" s="29">
        <f>E44</f>
        <v>3271460</v>
      </c>
    </row>
    <row r="51" spans="1:5" ht="22.5">
      <c r="A51" s="6"/>
      <c r="B51" s="47" t="s">
        <v>391</v>
      </c>
      <c r="C51" s="112" t="s">
        <v>202</v>
      </c>
      <c r="D51" s="29">
        <f>SUM(D52:D56)</f>
        <v>2160572</v>
      </c>
      <c r="E51" s="29">
        <f>SUM(E52:E56)</f>
        <v>1875307</v>
      </c>
    </row>
    <row r="52" spans="1:5" ht="12.75">
      <c r="A52" s="6">
        <v>720</v>
      </c>
      <c r="B52" s="2" t="s">
        <v>189</v>
      </c>
      <c r="C52" s="112" t="s">
        <v>203</v>
      </c>
      <c r="D52" s="29">
        <v>2160572</v>
      </c>
      <c r="E52" s="29">
        <v>1875307</v>
      </c>
    </row>
    <row r="53" spans="1:5" ht="22.5">
      <c r="A53" s="6">
        <v>721</v>
      </c>
      <c r="B53" s="58" t="s">
        <v>190</v>
      </c>
      <c r="C53" s="112" t="s">
        <v>204</v>
      </c>
      <c r="D53" s="29"/>
      <c r="E53" s="29"/>
    </row>
    <row r="54" spans="1:5" ht="22.5">
      <c r="A54" s="6">
        <v>722</v>
      </c>
      <c r="B54" s="58" t="s">
        <v>191</v>
      </c>
      <c r="C54" s="112" t="s">
        <v>205</v>
      </c>
      <c r="D54" s="29"/>
      <c r="E54" s="29"/>
    </row>
    <row r="55" spans="1:5" ht="12.75">
      <c r="A55" s="61">
        <v>723</v>
      </c>
      <c r="B55" s="58" t="s">
        <v>392</v>
      </c>
      <c r="C55" s="112" t="s">
        <v>206</v>
      </c>
      <c r="D55" s="29"/>
      <c r="E55" s="29"/>
    </row>
    <row r="56" spans="1:5" ht="12.75">
      <c r="A56" s="6">
        <v>729</v>
      </c>
      <c r="B56" s="111" t="s">
        <v>393</v>
      </c>
      <c r="C56" s="112" t="s">
        <v>207</v>
      </c>
      <c r="D56" s="29"/>
      <c r="E56" s="29"/>
    </row>
    <row r="57" spans="1:5" ht="12.75">
      <c r="A57" s="6"/>
      <c r="B57" s="47" t="s">
        <v>394</v>
      </c>
      <c r="C57" s="112" t="s">
        <v>208</v>
      </c>
      <c r="D57" s="29">
        <f>SUM(D58:D62)</f>
        <v>2868454</v>
      </c>
      <c r="E57" s="29">
        <f>SUM(E58:E62)</f>
        <v>4515495</v>
      </c>
    </row>
    <row r="58" spans="1:5" ht="12.75">
      <c r="A58" s="6">
        <v>620</v>
      </c>
      <c r="B58" s="58" t="s">
        <v>192</v>
      </c>
      <c r="C58" s="112" t="s">
        <v>209</v>
      </c>
      <c r="D58" s="29">
        <v>2868454</v>
      </c>
      <c r="E58" s="29">
        <v>4515495</v>
      </c>
    </row>
    <row r="59" spans="1:5" ht="22.5">
      <c r="A59" s="61">
        <v>621</v>
      </c>
      <c r="B59" s="58" t="s">
        <v>193</v>
      </c>
      <c r="C59" s="112" t="s">
        <v>210</v>
      </c>
      <c r="D59" s="29"/>
      <c r="E59" s="29"/>
    </row>
    <row r="60" spans="1:5" ht="22.5">
      <c r="A60" s="6">
        <v>622</v>
      </c>
      <c r="B60" s="58" t="s">
        <v>395</v>
      </c>
      <c r="C60" s="112" t="s">
        <v>211</v>
      </c>
      <c r="D60" s="29"/>
      <c r="E60" s="29"/>
    </row>
    <row r="61" spans="1:5" ht="12.75">
      <c r="A61" s="6">
        <v>623</v>
      </c>
      <c r="B61" s="58" t="s">
        <v>396</v>
      </c>
      <c r="C61" s="112" t="s">
        <v>212</v>
      </c>
      <c r="D61" s="29"/>
      <c r="E61" s="29"/>
    </row>
    <row r="62" spans="1:5" ht="12.75">
      <c r="A62" s="6">
        <v>629</v>
      </c>
      <c r="B62" s="58" t="s">
        <v>397</v>
      </c>
      <c r="C62" s="112" t="s">
        <v>213</v>
      </c>
      <c r="D62" s="29"/>
      <c r="E62" s="29"/>
    </row>
    <row r="63" spans="1:5" ht="22.5">
      <c r="A63" s="61"/>
      <c r="B63" s="47" t="s">
        <v>398</v>
      </c>
      <c r="C63" s="112" t="s">
        <v>214</v>
      </c>
      <c r="D63" s="29"/>
      <c r="E63" s="29"/>
    </row>
    <row r="64" spans="1:5" ht="12.75">
      <c r="A64" s="6"/>
      <c r="B64" s="58" t="s">
        <v>399</v>
      </c>
      <c r="C64" s="112" t="s">
        <v>215</v>
      </c>
      <c r="D64" s="29">
        <f>SUM(D57-D51)</f>
        <v>707882</v>
      </c>
      <c r="E64" s="29">
        <f>E57-E51</f>
        <v>2640188</v>
      </c>
    </row>
    <row r="65" spans="1:5" ht="33.75">
      <c r="A65" s="6"/>
      <c r="B65" s="47" t="s">
        <v>400</v>
      </c>
      <c r="C65" s="112" t="s">
        <v>216</v>
      </c>
      <c r="D65" s="29"/>
      <c r="E65" s="29"/>
    </row>
    <row r="66" spans="1:5" ht="12.75">
      <c r="A66" s="6"/>
      <c r="B66" s="58" t="s">
        <v>401</v>
      </c>
      <c r="C66" s="112" t="s">
        <v>217</v>
      </c>
      <c r="D66" s="29">
        <f>SUM(D64-D49)</f>
        <v>221837</v>
      </c>
      <c r="E66" s="29">
        <f>E50+E64</f>
        <v>5911648</v>
      </c>
    </row>
    <row r="67" spans="1:5" ht="12.75">
      <c r="A67" s="6"/>
      <c r="B67" s="58" t="s">
        <v>194</v>
      </c>
      <c r="C67" s="112" t="s">
        <v>218</v>
      </c>
      <c r="D67" s="29"/>
      <c r="E67" s="29"/>
    </row>
    <row r="68" spans="1:5" ht="12.75">
      <c r="A68" s="61"/>
      <c r="B68" s="58" t="s">
        <v>195</v>
      </c>
      <c r="C68" s="112" t="s">
        <v>219</v>
      </c>
      <c r="D68" s="29"/>
      <c r="E68" s="29"/>
    </row>
    <row r="69" spans="5:10" ht="12.75">
      <c r="E69" s="49"/>
      <c r="F69" s="4"/>
      <c r="G69" s="4"/>
      <c r="H69" s="4"/>
      <c r="I69" s="4"/>
      <c r="J69" s="4"/>
    </row>
    <row r="70" spans="1:10" ht="26.25" customHeight="1">
      <c r="A70" s="4" t="s">
        <v>163</v>
      </c>
      <c r="B70" s="125" t="s">
        <v>164</v>
      </c>
      <c r="C70" s="125"/>
      <c r="D70" s="126" t="s">
        <v>372</v>
      </c>
      <c r="E70" s="127"/>
      <c r="F70" s="4"/>
      <c r="G70" s="4"/>
      <c r="H70" s="4"/>
      <c r="I70" s="4"/>
      <c r="J70" s="4"/>
    </row>
    <row r="71" spans="1:10" ht="12.75">
      <c r="A71" s="109" t="s">
        <v>459</v>
      </c>
      <c r="F71" s="4"/>
      <c r="G71" s="4"/>
      <c r="H71" s="4"/>
      <c r="I71" s="4"/>
      <c r="J71" s="4"/>
    </row>
    <row r="72" spans="4:10" ht="12.75">
      <c r="D72" s="54"/>
      <c r="E72" s="55"/>
      <c r="F72" s="4"/>
      <c r="G72" s="4"/>
      <c r="H72" s="4"/>
      <c r="I72" s="4"/>
      <c r="J72" s="4"/>
    </row>
    <row r="73" spans="4:10" ht="12.75">
      <c r="D73" s="48"/>
      <c r="E73" s="49"/>
      <c r="F73" s="4"/>
      <c r="G73" s="4"/>
      <c r="H73" s="4"/>
      <c r="I73" s="4"/>
      <c r="J73" s="4"/>
    </row>
    <row r="77" ht="12.75">
      <c r="D77" s="73"/>
    </row>
    <row r="78" ht="12.75">
      <c r="D78" s="73"/>
    </row>
    <row r="79" ht="12.75">
      <c r="D79" s="73"/>
    </row>
    <row r="80" ht="12.75">
      <c r="D80" s="73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H33" sqref="H33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333</v>
      </c>
      <c r="B6" s="4"/>
    </row>
    <row r="8" spans="1:5" ht="12.75">
      <c r="A8" s="123" t="s">
        <v>11</v>
      </c>
      <c r="B8" s="123"/>
      <c r="C8" s="123"/>
      <c r="D8" s="123"/>
      <c r="E8" s="123"/>
    </row>
    <row r="9" spans="1:5" ht="12.75">
      <c r="A9" s="123" t="s">
        <v>460</v>
      </c>
      <c r="B9" s="123"/>
      <c r="C9" s="123"/>
      <c r="D9" s="123"/>
      <c r="E9" s="123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2">
        <f>SUM(D14:D17)</f>
        <v>-1111555</v>
      </c>
      <c r="E13" s="42">
        <f>SUM(E14:E17)</f>
        <v>-2476300</v>
      </c>
    </row>
    <row r="14" spans="1:5" ht="12.75">
      <c r="A14" s="7">
        <v>2</v>
      </c>
      <c r="B14" s="2" t="s">
        <v>10</v>
      </c>
      <c r="C14" s="7">
        <v>302</v>
      </c>
      <c r="D14" s="29">
        <v>486045</v>
      </c>
      <c r="E14" s="29">
        <v>-3271460</v>
      </c>
    </row>
    <row r="15" spans="1:7" ht="12.75">
      <c r="A15" s="7">
        <v>3</v>
      </c>
      <c r="B15" s="2" t="s">
        <v>93</v>
      </c>
      <c r="C15" s="7">
        <v>303</v>
      </c>
      <c r="D15" s="29">
        <v>-707139</v>
      </c>
      <c r="E15" s="29">
        <v>-2437663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-890461</v>
      </c>
      <c r="E16" s="29">
        <v>3232823</v>
      </c>
    </row>
    <row r="17" spans="1:5" ht="12.75">
      <c r="A17" s="7">
        <v>5</v>
      </c>
      <c r="B17" s="116" t="s">
        <v>402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7" t="s">
        <v>403</v>
      </c>
      <c r="C18" s="7">
        <v>306</v>
      </c>
      <c r="D18" s="29"/>
      <c r="E18" s="29"/>
    </row>
    <row r="19" spans="1:8" ht="22.5">
      <c r="A19" s="7">
        <v>7</v>
      </c>
      <c r="B19" s="27" t="s">
        <v>404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1" t="s">
        <v>405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1" t="s">
        <v>406</v>
      </c>
      <c r="C22" s="7">
        <v>310</v>
      </c>
      <c r="D22" s="29"/>
      <c r="E22" s="29"/>
    </row>
    <row r="23" spans="1:5" ht="12.75">
      <c r="A23" s="7">
        <v>11</v>
      </c>
      <c r="B23" s="26" t="s">
        <v>407</v>
      </c>
      <c r="C23" s="7">
        <v>311</v>
      </c>
      <c r="D23" s="29">
        <f>D13+D20-D21</f>
        <v>-1111555</v>
      </c>
      <c r="E23" s="29">
        <f>E13+E20-E21</f>
        <v>-2476300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22492891</v>
      </c>
      <c r="E25" s="29">
        <v>25011476</v>
      </c>
      <c r="G25" s="35"/>
      <c r="H25" s="35"/>
    </row>
    <row r="26" spans="1:7" ht="12.75">
      <c r="A26" s="7">
        <v>14</v>
      </c>
      <c r="B26" s="2" t="s">
        <v>98</v>
      </c>
      <c r="C26" s="7">
        <v>314</v>
      </c>
      <c r="D26" s="29">
        <f>'bilans stanja'!E54</f>
        <v>21381336</v>
      </c>
      <c r="E26" s="29">
        <v>22535176</v>
      </c>
      <c r="G26" s="35"/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7" ht="12.75">
      <c r="A28" s="7">
        <v>16</v>
      </c>
      <c r="B28" s="2" t="s">
        <v>103</v>
      </c>
      <c r="C28" s="7">
        <v>316</v>
      </c>
      <c r="D28" s="29">
        <v>187191287</v>
      </c>
      <c r="E28" s="29">
        <v>187191287</v>
      </c>
      <c r="G28" s="35"/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187191287</v>
      </c>
      <c r="E31" s="29">
        <v>187191287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69" t="s">
        <v>163</v>
      </c>
      <c r="B34" s="125" t="s">
        <v>164</v>
      </c>
      <c r="C34" s="125"/>
      <c r="D34" s="126" t="s">
        <v>372</v>
      </c>
      <c r="E34" s="127"/>
      <c r="F34" s="4"/>
      <c r="G34" s="4"/>
      <c r="H34" s="4"/>
      <c r="I34" s="4"/>
      <c r="J34" s="4"/>
    </row>
    <row r="35" spans="1:10" ht="12.75">
      <c r="A35" s="109" t="s">
        <v>461</v>
      </c>
      <c r="F35" s="4"/>
      <c r="G35" s="4"/>
      <c r="H35" s="4"/>
      <c r="I35" s="4"/>
      <c r="J35" s="4"/>
    </row>
    <row r="36" spans="2:10" ht="12.75">
      <c r="B36" s="53"/>
      <c r="D36" s="54"/>
      <c r="E36" s="55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H59" sqref="H58:H59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12.421875" style="0" customWidth="1"/>
    <col min="5" max="5" width="8.7109375" style="0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333</v>
      </c>
      <c r="B6" s="4"/>
    </row>
    <row r="8" spans="1:5" ht="12.75">
      <c r="A8" s="123" t="s">
        <v>13</v>
      </c>
      <c r="B8" s="123"/>
      <c r="C8" s="123"/>
      <c r="D8" s="123"/>
      <c r="E8" s="123"/>
    </row>
    <row r="9" spans="1:5" ht="12.75">
      <c r="A9" s="124" t="s">
        <v>408</v>
      </c>
      <c r="B9" s="124"/>
      <c r="C9" s="124"/>
      <c r="D9" s="124"/>
      <c r="E9" s="124"/>
    </row>
    <row r="10" spans="1:5" ht="12.75">
      <c r="A10" s="131" t="s">
        <v>462</v>
      </c>
      <c r="B10" s="131"/>
      <c r="C10" s="131"/>
      <c r="D10" s="131"/>
      <c r="E10" s="131"/>
    </row>
    <row r="11" ht="12.75">
      <c r="E11" s="4"/>
    </row>
    <row r="12" spans="1:5" ht="12.75" customHeight="1">
      <c r="A12" s="130"/>
      <c r="B12" s="129" t="s">
        <v>104</v>
      </c>
      <c r="C12" s="134" t="s">
        <v>1</v>
      </c>
      <c r="D12" s="132" t="s">
        <v>105</v>
      </c>
      <c r="E12" s="133"/>
    </row>
    <row r="13" spans="1:5" ht="22.5">
      <c r="A13" s="130"/>
      <c r="B13" s="129"/>
      <c r="C13" s="135"/>
      <c r="D13" s="80" t="s">
        <v>2</v>
      </c>
      <c r="E13" s="80" t="s">
        <v>3</v>
      </c>
    </row>
    <row r="14" spans="1:5" ht="12.75">
      <c r="A14" s="63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3"/>
      <c r="B15" s="47" t="s">
        <v>411</v>
      </c>
      <c r="C15" s="7">
        <v>401</v>
      </c>
      <c r="D15" s="42">
        <f>SUM(D16:D20)</f>
        <v>3545889</v>
      </c>
      <c r="E15" s="42">
        <f>SUM(E16:E20)</f>
        <v>1170653</v>
      </c>
    </row>
    <row r="16" spans="1:5" ht="12.75">
      <c r="A16" s="63"/>
      <c r="B16" s="3" t="s">
        <v>14</v>
      </c>
      <c r="C16" s="7">
        <v>402</v>
      </c>
      <c r="D16" s="66">
        <v>1890420</v>
      </c>
      <c r="E16" s="66">
        <v>35091</v>
      </c>
    </row>
    <row r="17" spans="1:5" ht="12.75">
      <c r="A17" s="63"/>
      <c r="B17" s="3" t="s">
        <v>409</v>
      </c>
      <c r="C17" s="7">
        <v>403</v>
      </c>
      <c r="D17" s="52">
        <f>541392-41452</f>
        <v>499940</v>
      </c>
      <c r="E17" s="52">
        <v>715055</v>
      </c>
    </row>
    <row r="18" spans="1:5" ht="12.75">
      <c r="A18" s="63"/>
      <c r="B18" s="3" t="s">
        <v>15</v>
      </c>
      <c r="C18" s="7">
        <v>404</v>
      </c>
      <c r="D18" s="52">
        <f>906387</f>
        <v>906387</v>
      </c>
      <c r="E18" s="52">
        <v>219648</v>
      </c>
    </row>
    <row r="19" spans="1:5" ht="12.75">
      <c r="A19" s="63"/>
      <c r="B19" s="62" t="s">
        <v>16</v>
      </c>
      <c r="C19" s="7">
        <v>405</v>
      </c>
      <c r="D19" s="52"/>
      <c r="E19" s="52"/>
    </row>
    <row r="20" spans="1:5" ht="12.75">
      <c r="A20" s="63"/>
      <c r="B20" s="3" t="s">
        <v>17</v>
      </c>
      <c r="C20" s="7">
        <v>406</v>
      </c>
      <c r="D20" s="52">
        <v>249142</v>
      </c>
      <c r="E20" s="52">
        <v>200859</v>
      </c>
    </row>
    <row r="21" spans="1:5" ht="22.5">
      <c r="A21" s="63"/>
      <c r="B21" s="76" t="s">
        <v>410</v>
      </c>
      <c r="C21" s="77">
        <v>407</v>
      </c>
      <c r="D21" s="78">
        <f>SUM(D22:D32)</f>
        <v>1549734</v>
      </c>
      <c r="E21" s="78">
        <f>SUM(E22:E32)</f>
        <v>753335</v>
      </c>
    </row>
    <row r="22" spans="1:5" ht="12.75">
      <c r="A22" s="63"/>
      <c r="B22" s="3" t="s">
        <v>18</v>
      </c>
      <c r="C22" s="7">
        <v>408</v>
      </c>
      <c r="D22" s="52"/>
      <c r="E22" s="52"/>
    </row>
    <row r="23" spans="1:5" ht="12.75">
      <c r="A23" s="63"/>
      <c r="B23" s="3" t="s">
        <v>19</v>
      </c>
      <c r="C23" s="7">
        <v>409</v>
      </c>
      <c r="D23" s="52">
        <v>140460</v>
      </c>
      <c r="E23" s="52">
        <v>140460</v>
      </c>
    </row>
    <row r="24" spans="1:5" ht="12.75">
      <c r="A24" s="63"/>
      <c r="B24" s="3" t="s">
        <v>20</v>
      </c>
      <c r="C24" s="7">
        <v>410</v>
      </c>
      <c r="D24" s="52"/>
      <c r="E24" s="52"/>
    </row>
    <row r="25" spans="1:5" ht="12.75">
      <c r="A25" s="63"/>
      <c r="B25" s="3" t="s">
        <v>21</v>
      </c>
      <c r="C25" s="7">
        <v>411</v>
      </c>
      <c r="D25" s="52">
        <v>1305177</v>
      </c>
      <c r="E25" s="52">
        <v>550000</v>
      </c>
    </row>
    <row r="26" spans="1:5" ht="12.75">
      <c r="A26" s="63"/>
      <c r="B26" s="3" t="s">
        <v>22</v>
      </c>
      <c r="C26" s="7">
        <v>412</v>
      </c>
      <c r="D26" s="52"/>
      <c r="E26" s="52"/>
    </row>
    <row r="27" spans="1:5" ht="12.75">
      <c r="A27" s="63"/>
      <c r="B27" s="3" t="s">
        <v>23</v>
      </c>
      <c r="C27" s="7">
        <v>413</v>
      </c>
      <c r="D27" s="52">
        <v>349</v>
      </c>
      <c r="E27" s="52">
        <v>475</v>
      </c>
    </row>
    <row r="28" spans="1:5" ht="12.75">
      <c r="A28" s="63"/>
      <c r="B28" s="3" t="s">
        <v>24</v>
      </c>
      <c r="C28" s="7">
        <v>414</v>
      </c>
      <c r="D28" s="52">
        <v>2808</v>
      </c>
      <c r="E28" s="52"/>
    </row>
    <row r="29" spans="1:5" ht="12.75">
      <c r="A29" s="63"/>
      <c r="B29" s="3" t="s">
        <v>25</v>
      </c>
      <c r="C29" s="7">
        <v>415</v>
      </c>
      <c r="D29" s="52">
        <v>10566</v>
      </c>
      <c r="E29" s="52">
        <v>9465</v>
      </c>
    </row>
    <row r="30" spans="1:5" ht="12.75">
      <c r="A30" s="63"/>
      <c r="B30" s="3" t="s">
        <v>26</v>
      </c>
      <c r="C30" s="65">
        <v>416</v>
      </c>
      <c r="D30" s="52">
        <f>SUM(14594+12823+670+9993-122)</f>
        <v>37958</v>
      </c>
      <c r="E30" s="52">
        <v>52935</v>
      </c>
    </row>
    <row r="31" spans="1:5" ht="12.75">
      <c r="A31" s="63"/>
      <c r="B31" s="3" t="s">
        <v>27</v>
      </c>
      <c r="C31" s="7">
        <v>417</v>
      </c>
      <c r="D31" s="52">
        <v>52416</v>
      </c>
      <c r="E31" s="52"/>
    </row>
    <row r="32" spans="1:5" ht="12.75">
      <c r="A32" s="63"/>
      <c r="B32" s="3" t="s">
        <v>28</v>
      </c>
      <c r="C32" s="7">
        <v>418</v>
      </c>
      <c r="D32" s="52"/>
      <c r="E32" s="52"/>
    </row>
    <row r="33" spans="1:5" ht="13.5" customHeight="1">
      <c r="A33" s="63"/>
      <c r="B33" s="79" t="s">
        <v>412</v>
      </c>
      <c r="C33" s="77">
        <v>419</v>
      </c>
      <c r="D33" s="78">
        <f>D15-D21</f>
        <v>1996155</v>
      </c>
      <c r="E33" s="78">
        <f>E15-E21</f>
        <v>417318</v>
      </c>
    </row>
    <row r="34" spans="1:5" ht="14.25" customHeight="1">
      <c r="A34" s="63"/>
      <c r="B34" s="79" t="s">
        <v>413</v>
      </c>
      <c r="C34" s="77">
        <v>420</v>
      </c>
      <c r="D34" s="78">
        <v>0</v>
      </c>
      <c r="E34" s="78">
        <v>0</v>
      </c>
    </row>
    <row r="35" spans="1:5" ht="22.5">
      <c r="A35" s="63"/>
      <c r="B35" s="79" t="s">
        <v>414</v>
      </c>
      <c r="C35" s="7">
        <v>421</v>
      </c>
      <c r="D35" s="44">
        <f>D36+D37</f>
        <v>0</v>
      </c>
      <c r="E35" s="44">
        <f>E36+E37</f>
        <v>0</v>
      </c>
    </row>
    <row r="36" spans="1:5" ht="12.75">
      <c r="A36" s="63"/>
      <c r="B36" s="3" t="s">
        <v>415</v>
      </c>
      <c r="C36" s="7">
        <v>422</v>
      </c>
      <c r="D36" s="52"/>
      <c r="E36" s="52"/>
    </row>
    <row r="37" spans="1:5" ht="12.75">
      <c r="A37" s="63"/>
      <c r="B37" s="3" t="s">
        <v>416</v>
      </c>
      <c r="C37" s="7">
        <v>423</v>
      </c>
      <c r="D37" s="66"/>
      <c r="E37" s="66"/>
    </row>
    <row r="38" spans="1:5" ht="12.75">
      <c r="A38" s="63"/>
      <c r="B38" s="58" t="s">
        <v>417</v>
      </c>
      <c r="C38" s="7">
        <v>424</v>
      </c>
      <c r="D38" s="67">
        <f>SUM(D39:D42)</f>
        <v>0</v>
      </c>
      <c r="E38" s="67">
        <f>SUM(E39:E42)</f>
        <v>0</v>
      </c>
    </row>
    <row r="39" spans="1:5" ht="12.75">
      <c r="A39" s="63"/>
      <c r="B39" s="3" t="s">
        <v>418</v>
      </c>
      <c r="C39" s="65">
        <v>425</v>
      </c>
      <c r="D39" s="52"/>
      <c r="E39" s="52"/>
    </row>
    <row r="40" spans="1:5" ht="12.75">
      <c r="A40" s="63"/>
      <c r="B40" s="3" t="s">
        <v>29</v>
      </c>
      <c r="C40" s="7">
        <v>426</v>
      </c>
      <c r="D40" s="52"/>
      <c r="E40" s="52"/>
    </row>
    <row r="41" spans="1:5" ht="12.75">
      <c r="A41" s="63"/>
      <c r="B41" s="62" t="s">
        <v>419</v>
      </c>
      <c r="C41" s="7">
        <v>427</v>
      </c>
      <c r="D41" s="52"/>
      <c r="E41" s="52"/>
    </row>
    <row r="42" spans="1:5" ht="12.75">
      <c r="A42" s="63"/>
      <c r="B42" s="3" t="s">
        <v>420</v>
      </c>
      <c r="C42" s="7">
        <v>428</v>
      </c>
      <c r="D42" s="52"/>
      <c r="E42" s="52"/>
    </row>
    <row r="43" spans="1:5" ht="12.75">
      <c r="A43" s="63"/>
      <c r="B43" s="58" t="s">
        <v>421</v>
      </c>
      <c r="C43" s="7">
        <v>429</v>
      </c>
      <c r="D43" s="52">
        <f>D35-D38</f>
        <v>0</v>
      </c>
      <c r="E43" s="52">
        <f>E35-E38</f>
        <v>0</v>
      </c>
    </row>
    <row r="44" spans="1:5" ht="12.75">
      <c r="A44" s="63"/>
      <c r="B44" s="58" t="s">
        <v>422</v>
      </c>
      <c r="C44" s="7">
        <v>430</v>
      </c>
      <c r="D44" s="52">
        <f>D38-D35</f>
        <v>0</v>
      </c>
      <c r="E44" s="52">
        <f>E38-E35</f>
        <v>0</v>
      </c>
    </row>
    <row r="45" spans="1:5" ht="12.75">
      <c r="A45" s="63"/>
      <c r="B45" s="47" t="s">
        <v>30</v>
      </c>
      <c r="C45" s="7">
        <v>431</v>
      </c>
      <c r="D45" s="66">
        <f>D15+D35</f>
        <v>3545889</v>
      </c>
      <c r="E45" s="66">
        <f>E15+E35</f>
        <v>1170653</v>
      </c>
    </row>
    <row r="46" spans="1:5" ht="12.75">
      <c r="A46" s="63"/>
      <c r="B46" s="47" t="s">
        <v>31</v>
      </c>
      <c r="C46" s="7">
        <v>432</v>
      </c>
      <c r="D46" s="66">
        <f>D21+D38</f>
        <v>1549734</v>
      </c>
      <c r="E46" s="66">
        <f>E21+E38</f>
        <v>753335</v>
      </c>
    </row>
    <row r="47" spans="1:5" ht="12.75">
      <c r="A47" s="63"/>
      <c r="B47" s="47" t="s">
        <v>32</v>
      </c>
      <c r="C47" s="7">
        <v>433</v>
      </c>
      <c r="D47" s="66">
        <f>D45-D46</f>
        <v>1996155</v>
      </c>
      <c r="E47" s="66">
        <f>E45-E46</f>
        <v>417318</v>
      </c>
    </row>
    <row r="48" spans="1:5" ht="12.75">
      <c r="A48" s="63"/>
      <c r="B48" s="47" t="s">
        <v>33</v>
      </c>
      <c r="C48" s="65">
        <v>434</v>
      </c>
      <c r="D48" s="66">
        <v>0</v>
      </c>
      <c r="E48" s="66">
        <v>0</v>
      </c>
    </row>
    <row r="49" spans="1:5" ht="12.75">
      <c r="A49" s="63"/>
      <c r="B49" s="79" t="s">
        <v>34</v>
      </c>
      <c r="C49" s="7">
        <v>435</v>
      </c>
      <c r="D49" s="66">
        <v>602491</v>
      </c>
      <c r="E49" s="66">
        <v>510154</v>
      </c>
    </row>
    <row r="50" spans="1:5" ht="22.5">
      <c r="A50" s="63"/>
      <c r="B50" s="27" t="s">
        <v>35</v>
      </c>
      <c r="C50" s="7">
        <v>436</v>
      </c>
      <c r="D50" s="66"/>
      <c r="E50" s="66"/>
    </row>
    <row r="51" spans="2:5" ht="22.5">
      <c r="B51" s="64" t="s">
        <v>36</v>
      </c>
      <c r="C51" s="7">
        <v>437</v>
      </c>
      <c r="D51" s="50"/>
      <c r="E51" s="50"/>
    </row>
    <row r="52" spans="2:8" ht="22.5">
      <c r="B52" s="47" t="s">
        <v>37</v>
      </c>
      <c r="C52" s="7">
        <v>438</v>
      </c>
      <c r="D52" s="29">
        <f>SUM(D49+D47-D48+D50-D51)</f>
        <v>2598646</v>
      </c>
      <c r="E52" s="29">
        <f>SUM(E49+E47-E48+E50-E51)</f>
        <v>927472</v>
      </c>
      <c r="H52" s="35"/>
    </row>
    <row r="53" spans="2:4" ht="12.75">
      <c r="B53" s="4"/>
      <c r="D53" s="73"/>
    </row>
    <row r="54" spans="4:9" ht="12.75">
      <c r="D54" s="101"/>
      <c r="E54" s="49"/>
      <c r="F54" s="4"/>
      <c r="G54" s="4"/>
      <c r="H54" s="4"/>
      <c r="I54" s="4"/>
    </row>
    <row r="55" spans="1:9" ht="33.75" customHeight="1">
      <c r="A55" s="4"/>
      <c r="B55" s="128" t="s">
        <v>221</v>
      </c>
      <c r="C55" s="128"/>
      <c r="D55" s="127" t="s">
        <v>372</v>
      </c>
      <c r="E55" s="127"/>
      <c r="F55" s="4"/>
      <c r="G55" s="4"/>
      <c r="H55" s="4"/>
      <c r="I55" s="4"/>
    </row>
    <row r="56" spans="1:9" ht="12.75">
      <c r="A56" s="4"/>
      <c r="B56" s="109" t="s">
        <v>461</v>
      </c>
      <c r="F56" s="4"/>
      <c r="G56" s="4"/>
      <c r="H56" s="4"/>
      <c r="I56" s="4"/>
    </row>
    <row r="57" spans="3:9" ht="12.75">
      <c r="C57" s="109" t="s">
        <v>222</v>
      </c>
      <c r="D57" s="54"/>
      <c r="E57" s="55"/>
      <c r="F57" s="4"/>
      <c r="G57" s="4"/>
      <c r="H57" s="4"/>
      <c r="I57" s="4"/>
    </row>
    <row r="58" spans="4:9" ht="12.75">
      <c r="D58" s="48"/>
      <c r="E58" s="49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333</v>
      </c>
      <c r="B6" s="4"/>
    </row>
    <row r="8" spans="1:5" ht="12.75">
      <c r="A8" s="123" t="s">
        <v>423</v>
      </c>
      <c r="B8" s="123"/>
      <c r="C8" s="123"/>
      <c r="D8" s="123"/>
      <c r="E8" s="123"/>
    </row>
    <row r="9" spans="1:5" ht="12.75">
      <c r="A9" s="123" t="s">
        <v>463</v>
      </c>
      <c r="B9" s="123"/>
      <c r="C9" s="123"/>
      <c r="D9" s="123"/>
      <c r="E9" s="123"/>
    </row>
    <row r="10" spans="2:4" ht="12.75">
      <c r="B10" s="136"/>
      <c r="C10" s="136"/>
      <c r="D10" s="136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5"/>
    </row>
    <row r="15" spans="1:5" ht="12.75">
      <c r="A15" s="7">
        <v>1</v>
      </c>
      <c r="B15" s="2" t="s">
        <v>109</v>
      </c>
      <c r="C15" s="7">
        <v>502</v>
      </c>
      <c r="D15" s="29">
        <f>SUM('bilans stanja'!F54)</f>
        <v>22492891</v>
      </c>
      <c r="E15" s="29">
        <f>'izvj. o promjenama neto imovine'!E25</f>
        <v>25011476</v>
      </c>
    </row>
    <row r="16" spans="1:5" ht="12.75">
      <c r="A16" s="7">
        <v>2</v>
      </c>
      <c r="B16" s="2" t="s">
        <v>103</v>
      </c>
      <c r="C16" s="7">
        <v>503</v>
      </c>
      <c r="D16" s="29">
        <v>187191287</v>
      </c>
      <c r="E16" s="29">
        <v>187191287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0.12015992496488365</v>
      </c>
      <c r="E17" s="24">
        <f>E15/E16</f>
        <v>0.1336145308942718</v>
      </c>
    </row>
    <row r="18" spans="1:5" ht="12.75">
      <c r="A18" s="68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SUM('bilans stanja'!E54)</f>
        <v>21381336</v>
      </c>
      <c r="E19" s="29">
        <f>'izvj. o promjenama neto imovine'!E26</f>
        <v>22535176</v>
      </c>
    </row>
    <row r="20" spans="1:5" ht="12.75">
      <c r="A20" s="8">
        <v>2</v>
      </c>
      <c r="B20" s="10" t="s">
        <v>102</v>
      </c>
      <c r="C20" s="7">
        <v>507</v>
      </c>
      <c r="D20" s="29">
        <v>187191287</v>
      </c>
      <c r="E20" s="29">
        <v>187191287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0.11422185478109352</v>
      </c>
      <c r="E21" s="24">
        <f>E19/E20</f>
        <v>0.12038581688900937</v>
      </c>
    </row>
    <row r="22" spans="1:5" ht="12.75">
      <c r="A22" s="68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v>0.01</v>
      </c>
      <c r="E23" s="24">
        <v>0.18</v>
      </c>
    </row>
    <row r="24" spans="1:5" ht="12.75">
      <c r="A24" s="8">
        <v>2</v>
      </c>
      <c r="B24" s="2" t="s">
        <v>116</v>
      </c>
      <c r="C24" s="7">
        <v>511</v>
      </c>
      <c r="D24" s="24">
        <v>0.02</v>
      </c>
      <c r="E24" s="24">
        <v>0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2.21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125" t="s">
        <v>164</v>
      </c>
      <c r="C28" s="125"/>
      <c r="D28" s="126" t="s">
        <v>372</v>
      </c>
      <c r="E28" s="127"/>
      <c r="F28" s="4"/>
      <c r="G28" s="4"/>
      <c r="H28" s="4"/>
      <c r="I28" s="4"/>
      <c r="J28" s="4"/>
    </row>
    <row r="29" spans="1:10" ht="12.75">
      <c r="A29" s="81" t="s">
        <v>466</v>
      </c>
      <c r="F29" s="4"/>
      <c r="G29" s="4"/>
      <c r="H29" s="4"/>
      <c r="I29" s="4"/>
      <c r="J29" s="4"/>
    </row>
    <row r="30" spans="2:10" ht="12.75">
      <c r="B30" s="15"/>
      <c r="D30" s="54"/>
      <c r="E30" s="55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136"/>
      <c r="E49" s="13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2" ht="12.75">
      <c r="A5" s="4" t="s">
        <v>332</v>
      </c>
      <c r="B5" s="4"/>
    </row>
    <row r="6" spans="1:2" ht="12" customHeight="1">
      <c r="A6" s="4" t="s">
        <v>333</v>
      </c>
      <c r="B6" s="4"/>
    </row>
    <row r="7" spans="1:2" ht="12.75">
      <c r="A7" s="4"/>
      <c r="B7" s="4"/>
    </row>
    <row r="8" spans="1:7" ht="12.75">
      <c r="A8" s="123" t="s">
        <v>42</v>
      </c>
      <c r="B8" s="123"/>
      <c r="C8" s="123"/>
      <c r="D8" s="123"/>
      <c r="E8" s="18"/>
      <c r="F8" s="18"/>
      <c r="G8" s="18"/>
    </row>
    <row r="9" spans="1:7" ht="12.75">
      <c r="A9" s="110" t="s">
        <v>424</v>
      </c>
      <c r="B9" s="110"/>
      <c r="C9" s="110"/>
      <c r="D9" s="110"/>
      <c r="E9" s="18"/>
      <c r="F9" s="18"/>
      <c r="G9" s="18"/>
    </row>
    <row r="10" spans="1:4" ht="12.75">
      <c r="A10" s="137" t="s">
        <v>464</v>
      </c>
      <c r="B10" s="137"/>
      <c r="C10" s="137"/>
      <c r="D10" s="137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14217725.73</v>
      </c>
      <c r="D14" s="30">
        <f>C14*100/C20</f>
        <v>65.92133310725902</v>
      </c>
    </row>
    <row r="15" spans="1:4" ht="12.75">
      <c r="A15" s="8">
        <v>2</v>
      </c>
      <c r="B15" s="2" t="s">
        <v>131</v>
      </c>
      <c r="C15" s="31">
        <v>3852023</v>
      </c>
      <c r="D15" s="30">
        <f>C15*100/C20</f>
        <v>17.860134324016332</v>
      </c>
    </row>
    <row r="16" spans="1:4" ht="12.75">
      <c r="A16" s="8">
        <v>3</v>
      </c>
      <c r="B16" s="2" t="s">
        <v>123</v>
      </c>
      <c r="C16" s="31">
        <v>835419</v>
      </c>
      <c r="D16" s="30">
        <f>C16*100/C20</f>
        <v>3.8734700070158983</v>
      </c>
    </row>
    <row r="17" spans="1:4" ht="12.75">
      <c r="A17" s="8">
        <v>4</v>
      </c>
      <c r="B17" s="2" t="s">
        <v>6</v>
      </c>
      <c r="C17" s="31">
        <v>0</v>
      </c>
      <c r="D17" s="30">
        <v>0</v>
      </c>
    </row>
    <row r="18" spans="1:4" ht="12.75">
      <c r="A18" s="8">
        <v>5</v>
      </c>
      <c r="B18" s="2" t="s">
        <v>132</v>
      </c>
      <c r="C18" s="31">
        <v>2598646</v>
      </c>
      <c r="D18" s="30">
        <f>C18*100/C20</f>
        <v>12.048777128425181</v>
      </c>
    </row>
    <row r="19" spans="1:4" ht="12.75">
      <c r="A19" s="8">
        <v>6</v>
      </c>
      <c r="B19" s="111" t="s">
        <v>425</v>
      </c>
      <c r="C19" s="31">
        <v>63902</v>
      </c>
      <c r="D19" s="30">
        <f>C19*100/C20</f>
        <v>0.29628543328357376</v>
      </c>
    </row>
    <row r="20" spans="1:4" ht="12.75">
      <c r="A20" s="1"/>
      <c r="B20" s="2" t="s">
        <v>129</v>
      </c>
      <c r="C20" s="31">
        <f>SUM(C14:C19)</f>
        <v>21567715.73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125" t="s">
        <v>223</v>
      </c>
      <c r="C23" s="125"/>
      <c r="D23" s="126" t="s">
        <v>372</v>
      </c>
      <c r="E23" s="127"/>
      <c r="F23" s="4"/>
      <c r="G23" s="4"/>
      <c r="H23" s="4"/>
      <c r="I23" s="4"/>
      <c r="J23" s="4"/>
    </row>
    <row r="24" spans="1:10" ht="12.75">
      <c r="A24" s="109" t="s">
        <v>465</v>
      </c>
      <c r="F24" s="4"/>
      <c r="G24" s="4"/>
      <c r="H24" s="4"/>
      <c r="I24" s="4"/>
      <c r="J24" s="4"/>
    </row>
    <row r="25" spans="3:10" ht="12.75">
      <c r="C25" s="70"/>
      <c r="D25" s="54"/>
      <c r="E25" s="55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">
      <selection activeCell="C67" sqref="C6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7" ht="12.75">
      <c r="A5" s="4" t="s">
        <v>332</v>
      </c>
      <c r="B5" s="4"/>
      <c r="F5" s="81"/>
      <c r="G5" s="81"/>
    </row>
    <row r="6" spans="1:7" ht="12.75">
      <c r="A6" s="4" t="s">
        <v>333</v>
      </c>
      <c r="B6" s="4"/>
      <c r="F6" s="81"/>
      <c r="G6" s="81"/>
    </row>
    <row r="7" spans="1:2" ht="12.75">
      <c r="A7" s="81"/>
      <c r="B7" s="81"/>
    </row>
    <row r="8" spans="1:2" ht="12.75">
      <c r="A8" s="81"/>
      <c r="B8" s="81"/>
    </row>
    <row r="9" spans="1:8" ht="12.75">
      <c r="A9" s="137" t="s">
        <v>45</v>
      </c>
      <c r="B9" s="137"/>
      <c r="C9" s="137"/>
      <c r="D9" s="137"/>
      <c r="E9" s="137"/>
      <c r="F9" s="137"/>
      <c r="G9" s="137"/>
      <c r="H9" s="137"/>
    </row>
    <row r="10" spans="1:8" ht="12.75">
      <c r="A10" s="137" t="s">
        <v>481</v>
      </c>
      <c r="B10" s="137"/>
      <c r="C10" s="137"/>
      <c r="D10" s="137"/>
      <c r="E10" s="137"/>
      <c r="F10" s="137"/>
      <c r="G10" s="137"/>
      <c r="H10" s="137"/>
    </row>
    <row r="11" spans="1:8" ht="12.75">
      <c r="A11" s="46"/>
      <c r="B11" s="46"/>
      <c r="C11" s="46"/>
      <c r="D11" s="46"/>
      <c r="E11" s="46"/>
      <c r="F11" s="46"/>
      <c r="G11" s="46"/>
      <c r="H11" s="46"/>
    </row>
    <row r="12" ht="12.75">
      <c r="A12" s="40" t="s">
        <v>427</v>
      </c>
    </row>
    <row r="13" spans="1:8" s="18" customFormat="1" ht="45" customHeight="1">
      <c r="A13" s="82" t="s">
        <v>135</v>
      </c>
      <c r="B13" s="144" t="s">
        <v>46</v>
      </c>
      <c r="C13" s="145"/>
      <c r="D13" s="146"/>
      <c r="E13" s="82" t="s">
        <v>136</v>
      </c>
      <c r="F13" s="82" t="s">
        <v>120</v>
      </c>
      <c r="G13" s="83" t="s">
        <v>137</v>
      </c>
      <c r="H13" s="82" t="s">
        <v>47</v>
      </c>
    </row>
    <row r="14" spans="1:8" ht="12.75">
      <c r="A14" s="84">
        <v>1</v>
      </c>
      <c r="B14" s="138">
        <v>2</v>
      </c>
      <c r="C14" s="139"/>
      <c r="D14" s="140"/>
      <c r="E14" s="84">
        <v>3</v>
      </c>
      <c r="F14" s="84">
        <v>4</v>
      </c>
      <c r="G14" s="85">
        <v>5</v>
      </c>
      <c r="H14" s="84">
        <v>6</v>
      </c>
    </row>
    <row r="15" spans="1:8" ht="12.75">
      <c r="A15" s="84"/>
      <c r="B15" s="147" t="s">
        <v>48</v>
      </c>
      <c r="C15" s="148"/>
      <c r="D15" s="149"/>
      <c r="E15" s="84"/>
      <c r="F15" s="86"/>
      <c r="G15" s="87"/>
      <c r="H15" s="86"/>
    </row>
    <row r="16" spans="1:8" ht="12.75">
      <c r="A16" s="84"/>
      <c r="B16" s="150" t="s">
        <v>327</v>
      </c>
      <c r="C16" s="151"/>
      <c r="D16" s="152"/>
      <c r="E16" s="36"/>
      <c r="F16" s="37"/>
      <c r="G16" s="38"/>
      <c r="H16" s="37"/>
    </row>
    <row r="17" spans="1:8" ht="12.75">
      <c r="A17" s="86"/>
      <c r="B17" s="153" t="s">
        <v>38</v>
      </c>
      <c r="C17" s="154"/>
      <c r="D17" s="155"/>
      <c r="E17" s="37"/>
      <c r="F17" s="37"/>
      <c r="G17" s="38"/>
      <c r="H17" s="37"/>
    </row>
    <row r="18" spans="1:8" ht="12.75">
      <c r="A18" s="86" t="s">
        <v>468</v>
      </c>
      <c r="B18" s="156" t="s">
        <v>469</v>
      </c>
      <c r="C18" s="157"/>
      <c r="D18" s="158"/>
      <c r="E18" s="38">
        <v>8406</v>
      </c>
      <c r="F18" s="38">
        <v>8658.1</v>
      </c>
      <c r="G18" s="38">
        <v>13449.6</v>
      </c>
      <c r="H18" s="37">
        <f>G18-F18</f>
        <v>4791.5</v>
      </c>
    </row>
    <row r="19" spans="1:8" ht="12.75">
      <c r="A19" s="86" t="s">
        <v>470</v>
      </c>
      <c r="B19" s="156" t="s">
        <v>471</v>
      </c>
      <c r="C19" s="157"/>
      <c r="D19" s="158"/>
      <c r="E19" s="38">
        <v>2000</v>
      </c>
      <c r="F19" s="38">
        <v>114014.25</v>
      </c>
      <c r="G19" s="38">
        <v>163753.43</v>
      </c>
      <c r="H19" s="37">
        <f aca="true" t="shared" si="0" ref="H19:H25">G19-F19</f>
        <v>49739.17999999999</v>
      </c>
    </row>
    <row r="20" spans="1:8" ht="12.75">
      <c r="A20" s="88"/>
      <c r="B20" s="141"/>
      <c r="C20" s="142"/>
      <c r="D20" s="143"/>
      <c r="E20" s="33"/>
      <c r="F20" s="74"/>
      <c r="G20" s="32"/>
      <c r="H20" s="37">
        <f t="shared" si="0"/>
        <v>0</v>
      </c>
    </row>
    <row r="21" spans="1:10" ht="12.75">
      <c r="A21" s="88"/>
      <c r="B21" s="141"/>
      <c r="C21" s="142"/>
      <c r="D21" s="143"/>
      <c r="E21" s="34"/>
      <c r="F21" s="32"/>
      <c r="G21" s="32"/>
      <c r="H21" s="37">
        <f t="shared" si="0"/>
        <v>0</v>
      </c>
      <c r="J21" s="101"/>
    </row>
    <row r="22" spans="1:8" ht="12.75" customHeight="1">
      <c r="A22" s="84"/>
      <c r="B22" s="159" t="s">
        <v>39</v>
      </c>
      <c r="C22" s="160"/>
      <c r="D22" s="161"/>
      <c r="E22" s="89"/>
      <c r="F22" s="84"/>
      <c r="G22" s="85"/>
      <c r="H22" s="37">
        <f t="shared" si="0"/>
        <v>0</v>
      </c>
    </row>
    <row r="23" spans="1:8" ht="12.75">
      <c r="A23" s="84"/>
      <c r="B23" s="159" t="s">
        <v>49</v>
      </c>
      <c r="C23" s="160"/>
      <c r="D23" s="161"/>
      <c r="E23" s="84"/>
      <c r="F23" s="84"/>
      <c r="G23" s="85"/>
      <c r="H23" s="37">
        <f t="shared" si="0"/>
        <v>0</v>
      </c>
    </row>
    <row r="24" spans="1:8" ht="12.75" customHeight="1">
      <c r="A24" s="84"/>
      <c r="B24" s="147" t="s">
        <v>50</v>
      </c>
      <c r="C24" s="148"/>
      <c r="D24" s="149"/>
      <c r="E24" s="84"/>
      <c r="F24" s="84"/>
      <c r="G24" s="85"/>
      <c r="H24" s="37">
        <f t="shared" si="0"/>
        <v>0</v>
      </c>
    </row>
    <row r="25" spans="1:8" ht="12.75">
      <c r="A25" s="84"/>
      <c r="B25" s="159" t="s">
        <v>38</v>
      </c>
      <c r="C25" s="160"/>
      <c r="D25" s="161"/>
      <c r="E25" s="84"/>
      <c r="F25" s="84"/>
      <c r="G25" s="85"/>
      <c r="H25" s="37">
        <f t="shared" si="0"/>
        <v>0</v>
      </c>
    </row>
    <row r="26" spans="1:8" ht="12.75">
      <c r="A26" s="84"/>
      <c r="B26" s="159" t="s">
        <v>39</v>
      </c>
      <c r="C26" s="160"/>
      <c r="D26" s="161"/>
      <c r="E26" s="84"/>
      <c r="F26" s="84"/>
      <c r="G26" s="85"/>
      <c r="H26" s="84"/>
    </row>
    <row r="27" spans="1:8" ht="12.75">
      <c r="A27" s="84"/>
      <c r="B27" s="159" t="s">
        <v>49</v>
      </c>
      <c r="C27" s="160"/>
      <c r="D27" s="161"/>
      <c r="E27" s="84"/>
      <c r="F27" s="84"/>
      <c r="G27" s="85"/>
      <c r="H27" s="84"/>
    </row>
    <row r="28" spans="1:8" ht="21.75" customHeight="1">
      <c r="A28" s="84"/>
      <c r="B28" s="162" t="s">
        <v>51</v>
      </c>
      <c r="C28" s="163"/>
      <c r="D28" s="164"/>
      <c r="E28" s="84"/>
      <c r="F28" s="84"/>
      <c r="G28" s="85"/>
      <c r="H28" s="84"/>
    </row>
    <row r="29" spans="1:8" ht="21.75" customHeight="1">
      <c r="A29" s="84"/>
      <c r="B29" s="162" t="s">
        <v>139</v>
      </c>
      <c r="C29" s="163"/>
      <c r="D29" s="164"/>
      <c r="E29" s="84"/>
      <c r="F29" s="84"/>
      <c r="G29" s="85"/>
      <c r="H29" s="84"/>
    </row>
    <row r="30" spans="1:8" ht="12.75" customHeight="1">
      <c r="A30" s="84"/>
      <c r="B30" s="159" t="s">
        <v>122</v>
      </c>
      <c r="C30" s="160"/>
      <c r="D30" s="161"/>
      <c r="E30" s="84"/>
      <c r="F30" s="84"/>
      <c r="G30" s="85"/>
      <c r="H30" s="84"/>
    </row>
    <row r="31" spans="1:8" ht="33.75" customHeight="1">
      <c r="A31" s="84"/>
      <c r="B31" s="165" t="s">
        <v>140</v>
      </c>
      <c r="C31" s="166"/>
      <c r="D31" s="167"/>
      <c r="E31" s="84"/>
      <c r="F31" s="84"/>
      <c r="G31" s="85"/>
      <c r="H31" s="84"/>
    </row>
    <row r="32" spans="1:8" ht="21.75" customHeight="1">
      <c r="A32" s="84"/>
      <c r="B32" s="165" t="s">
        <v>141</v>
      </c>
      <c r="C32" s="166"/>
      <c r="D32" s="167"/>
      <c r="E32" s="84"/>
      <c r="F32" s="84"/>
      <c r="G32" s="85"/>
      <c r="H32" s="84"/>
    </row>
    <row r="33" spans="1:8" ht="12.75" customHeight="1">
      <c r="A33" s="84"/>
      <c r="B33" s="159" t="s">
        <v>142</v>
      </c>
      <c r="C33" s="160"/>
      <c r="D33" s="161"/>
      <c r="E33" s="84"/>
      <c r="F33" s="84"/>
      <c r="G33" s="85"/>
      <c r="H33" s="84"/>
    </row>
    <row r="34" spans="1:8" ht="12.75">
      <c r="A34" s="84"/>
      <c r="B34" s="159" t="s">
        <v>143</v>
      </c>
      <c r="C34" s="160"/>
      <c r="D34" s="161"/>
      <c r="E34" s="84"/>
      <c r="F34" s="84"/>
      <c r="G34" s="85"/>
      <c r="H34" s="84"/>
    </row>
    <row r="35" spans="1:8" ht="22.5" customHeight="1">
      <c r="A35" s="84"/>
      <c r="B35" s="162" t="s">
        <v>144</v>
      </c>
      <c r="C35" s="163"/>
      <c r="D35" s="164"/>
      <c r="E35" s="84"/>
      <c r="F35" s="84"/>
      <c r="G35" s="85"/>
      <c r="H35" s="84"/>
    </row>
    <row r="36" spans="1:8" ht="24.75" customHeight="1">
      <c r="A36" s="84"/>
      <c r="B36" s="165" t="s">
        <v>145</v>
      </c>
      <c r="C36" s="166"/>
      <c r="D36" s="167"/>
      <c r="E36" s="84"/>
      <c r="F36" s="84"/>
      <c r="G36" s="85"/>
      <c r="H36" s="84"/>
    </row>
    <row r="37" spans="1:8" ht="22.5" customHeight="1">
      <c r="A37" s="84"/>
      <c r="B37" s="165" t="s">
        <v>146</v>
      </c>
      <c r="C37" s="166"/>
      <c r="D37" s="167"/>
      <c r="E37" s="84"/>
      <c r="F37" s="84"/>
      <c r="G37" s="85"/>
      <c r="H37" s="84"/>
    </row>
    <row r="38" spans="1:8" ht="12.75" customHeight="1">
      <c r="A38" s="84"/>
      <c r="B38" s="165" t="s">
        <v>147</v>
      </c>
      <c r="C38" s="166"/>
      <c r="D38" s="167"/>
      <c r="E38" s="84"/>
      <c r="F38" s="84"/>
      <c r="G38" s="85"/>
      <c r="H38" s="84"/>
    </row>
    <row r="39" spans="1:8" ht="12.75" customHeight="1">
      <c r="A39" s="84"/>
      <c r="B39" s="165" t="s">
        <v>148</v>
      </c>
      <c r="C39" s="166"/>
      <c r="D39" s="167"/>
      <c r="E39" s="84"/>
      <c r="F39" s="84"/>
      <c r="G39" s="85"/>
      <c r="H39" s="84"/>
    </row>
    <row r="40" spans="1:8" ht="15.75" customHeight="1">
      <c r="A40" s="84"/>
      <c r="B40" s="165" t="s">
        <v>149</v>
      </c>
      <c r="C40" s="166"/>
      <c r="D40" s="167"/>
      <c r="E40" s="84"/>
      <c r="F40" s="84"/>
      <c r="G40" s="85"/>
      <c r="H40" s="84"/>
    </row>
    <row r="41" spans="1:8" ht="24" customHeight="1">
      <c r="A41" s="84"/>
      <c r="B41" s="165" t="s">
        <v>52</v>
      </c>
      <c r="C41" s="166"/>
      <c r="D41" s="167"/>
      <c r="E41" s="84"/>
      <c r="F41" s="84"/>
      <c r="G41" s="85"/>
      <c r="H41" s="84"/>
    </row>
    <row r="42" spans="1:8" ht="27.75" customHeight="1">
      <c r="A42" s="84"/>
      <c r="B42" s="165" t="s">
        <v>53</v>
      </c>
      <c r="C42" s="166"/>
      <c r="D42" s="167"/>
      <c r="E42" s="37">
        <f>SUM(E20:E41)</f>
        <v>0</v>
      </c>
      <c r="F42" s="37">
        <f>SUM(F20:F41)</f>
        <v>0</v>
      </c>
      <c r="G42" s="37">
        <f>SUM(G20:G41)</f>
        <v>0</v>
      </c>
      <c r="H42" s="37">
        <f>SUM(H20:H41)</f>
        <v>0</v>
      </c>
    </row>
    <row r="43" spans="1:8" ht="18.75" customHeight="1">
      <c r="A43" s="90"/>
      <c r="B43" s="91"/>
      <c r="C43" s="91"/>
      <c r="D43" s="91"/>
      <c r="E43" s="71"/>
      <c r="F43" s="72"/>
      <c r="G43" s="72"/>
      <c r="H43" s="72"/>
    </row>
    <row r="44" spans="1:8" ht="12.75">
      <c r="A44" s="168" t="s">
        <v>426</v>
      </c>
      <c r="B44" s="168"/>
      <c r="C44" s="168"/>
      <c r="D44" s="168"/>
      <c r="E44" s="168"/>
      <c r="F44" s="168"/>
      <c r="G44" s="168"/>
      <c r="H44" s="168"/>
    </row>
    <row r="45" spans="1:8" ht="45">
      <c r="A45" s="82" t="s">
        <v>135</v>
      </c>
      <c r="B45" s="144" t="s">
        <v>428</v>
      </c>
      <c r="C45" s="145"/>
      <c r="D45" s="146"/>
      <c r="E45" s="82" t="s">
        <v>136</v>
      </c>
      <c r="F45" s="82" t="s">
        <v>120</v>
      </c>
      <c r="G45" s="82" t="s">
        <v>137</v>
      </c>
      <c r="H45" s="82" t="s">
        <v>429</v>
      </c>
    </row>
    <row r="46" spans="1:8" ht="12.75">
      <c r="A46" s="84">
        <v>1</v>
      </c>
      <c r="B46" s="138">
        <v>2</v>
      </c>
      <c r="C46" s="139"/>
      <c r="D46" s="140"/>
      <c r="E46" s="84">
        <v>3</v>
      </c>
      <c r="F46" s="84">
        <v>4</v>
      </c>
      <c r="G46" s="84">
        <v>5</v>
      </c>
      <c r="H46" s="84">
        <v>6</v>
      </c>
    </row>
    <row r="47" spans="1:8" ht="12.75">
      <c r="A47" s="84"/>
      <c r="B47" s="147" t="s">
        <v>138</v>
      </c>
      <c r="C47" s="148"/>
      <c r="D47" s="149"/>
      <c r="E47" s="84"/>
      <c r="F47" s="84"/>
      <c r="G47" s="84"/>
      <c r="H47" s="84"/>
    </row>
    <row r="48" spans="1:8" ht="12.75">
      <c r="A48" s="84"/>
      <c r="B48" s="147" t="s">
        <v>327</v>
      </c>
      <c r="C48" s="148"/>
      <c r="D48" s="149"/>
      <c r="E48" s="92"/>
      <c r="F48" s="93"/>
      <c r="G48" s="94"/>
      <c r="H48" s="95"/>
    </row>
    <row r="49" spans="1:8" ht="12.75">
      <c r="A49" s="84"/>
      <c r="B49" s="159" t="s">
        <v>38</v>
      </c>
      <c r="C49" s="160"/>
      <c r="D49" s="161"/>
      <c r="E49" s="96"/>
      <c r="F49" s="93"/>
      <c r="G49" s="94"/>
      <c r="H49" s="94"/>
    </row>
    <row r="50" spans="1:8" ht="12.75">
      <c r="A50" s="88" t="s">
        <v>476</v>
      </c>
      <c r="B50" s="159" t="s">
        <v>456</v>
      </c>
      <c r="C50" s="160"/>
      <c r="D50" s="161"/>
      <c r="E50" s="92">
        <v>576080</v>
      </c>
      <c r="F50" s="94">
        <v>576080</v>
      </c>
      <c r="G50" s="94">
        <v>0</v>
      </c>
      <c r="H50" s="94">
        <f>SUM(G50-F50)</f>
        <v>-576080</v>
      </c>
    </row>
    <row r="51" spans="1:8" ht="12.75">
      <c r="A51" s="88" t="s">
        <v>477</v>
      </c>
      <c r="B51" s="159" t="s">
        <v>457</v>
      </c>
      <c r="C51" s="160"/>
      <c r="D51" s="161"/>
      <c r="E51" s="92">
        <v>9869500</v>
      </c>
      <c r="F51" s="94">
        <v>1119460.57</v>
      </c>
      <c r="G51" s="94">
        <v>677525.33</v>
      </c>
      <c r="H51" s="94">
        <f>SUM(G51-F51)</f>
        <v>-441935.2400000001</v>
      </c>
    </row>
    <row r="52" spans="1:8" ht="12.75">
      <c r="A52" s="88" t="s">
        <v>472</v>
      </c>
      <c r="B52" s="159" t="s">
        <v>473</v>
      </c>
      <c r="C52" s="160"/>
      <c r="D52" s="161"/>
      <c r="E52" s="92">
        <v>2678</v>
      </c>
      <c r="F52" s="94">
        <v>15470.17</v>
      </c>
      <c r="G52" s="94">
        <v>124233.57</v>
      </c>
      <c r="H52" s="94">
        <f>SUM(G52-F52)</f>
        <v>108763.40000000001</v>
      </c>
    </row>
    <row r="53" spans="1:8" ht="12.75">
      <c r="A53" s="88" t="s">
        <v>474</v>
      </c>
      <c r="B53" s="159" t="s">
        <v>475</v>
      </c>
      <c r="C53" s="160"/>
      <c r="D53" s="161"/>
      <c r="E53" s="92">
        <v>5078</v>
      </c>
      <c r="F53" s="94">
        <v>32981.34</v>
      </c>
      <c r="G53" s="94">
        <v>168590.11</v>
      </c>
      <c r="H53" s="94">
        <f>SUM(G53-F53)</f>
        <v>135608.77</v>
      </c>
    </row>
    <row r="54" spans="1:8" ht="12.75">
      <c r="A54" s="88"/>
      <c r="B54" s="122"/>
      <c r="C54" s="120"/>
      <c r="D54" s="121"/>
      <c r="E54" s="92"/>
      <c r="F54" s="94"/>
      <c r="G54" s="94">
        <v>0</v>
      </c>
      <c r="H54" s="94">
        <f>SUM(G54-F54)</f>
        <v>0</v>
      </c>
    </row>
    <row r="55" spans="1:8" ht="16.5" customHeight="1">
      <c r="A55" s="84"/>
      <c r="B55" s="159" t="s">
        <v>39</v>
      </c>
      <c r="C55" s="160"/>
      <c r="D55" s="161"/>
      <c r="E55" s="89"/>
      <c r="F55" s="84"/>
      <c r="G55" s="84"/>
      <c r="H55" s="84"/>
    </row>
    <row r="56" spans="1:8" ht="12.75">
      <c r="A56" s="84"/>
      <c r="B56" s="159"/>
      <c r="C56" s="160"/>
      <c r="D56" s="161"/>
      <c r="E56" s="89"/>
      <c r="F56" s="84"/>
      <c r="G56" s="84"/>
      <c r="H56" s="84"/>
    </row>
    <row r="57" spans="1:8" ht="12.75">
      <c r="A57" s="84"/>
      <c r="B57" s="147" t="s">
        <v>50</v>
      </c>
      <c r="C57" s="148"/>
      <c r="D57" s="149"/>
      <c r="E57" s="89"/>
      <c r="F57" s="84"/>
      <c r="G57" s="84"/>
      <c r="H57" s="84"/>
    </row>
    <row r="58" spans="1:8" ht="12.75">
      <c r="A58" s="84"/>
      <c r="B58" s="159" t="s">
        <v>38</v>
      </c>
      <c r="C58" s="160"/>
      <c r="D58" s="161"/>
      <c r="E58" s="89"/>
      <c r="F58" s="84"/>
      <c r="G58" s="84"/>
      <c r="H58" s="84"/>
    </row>
    <row r="59" spans="1:8" ht="12.75">
      <c r="A59" s="84"/>
      <c r="B59" s="159" t="s">
        <v>39</v>
      </c>
      <c r="C59" s="160"/>
      <c r="D59" s="161"/>
      <c r="E59" s="89"/>
      <c r="F59" s="84"/>
      <c r="G59" s="84"/>
      <c r="H59" s="84"/>
    </row>
    <row r="60" spans="1:8" ht="20.25" customHeight="1">
      <c r="A60" s="84"/>
      <c r="B60" s="159"/>
      <c r="C60" s="160"/>
      <c r="D60" s="161"/>
      <c r="E60" s="89"/>
      <c r="F60" s="84"/>
      <c r="G60" s="84"/>
      <c r="H60" s="84"/>
    </row>
    <row r="61" spans="1:8" ht="32.25" customHeight="1">
      <c r="A61" s="84"/>
      <c r="B61" s="170" t="s">
        <v>430</v>
      </c>
      <c r="C61" s="171"/>
      <c r="D61" s="171"/>
      <c r="E61" s="92">
        <f>SUM(E50:E60)</f>
        <v>10453336</v>
      </c>
      <c r="F61" s="94">
        <f>SUM(F50:F60)</f>
        <v>1743992.08</v>
      </c>
      <c r="G61" s="94">
        <f>SUM(G50:G60)</f>
        <v>970349.0099999999</v>
      </c>
      <c r="H61" s="94">
        <f>SUM(H50:H60)</f>
        <v>-773643.0700000001</v>
      </c>
    </row>
    <row r="62" spans="1:8" ht="12.75">
      <c r="A62" s="90"/>
      <c r="B62" s="91"/>
      <c r="C62" s="91"/>
      <c r="D62" s="91"/>
      <c r="E62" s="97"/>
      <c r="F62" s="98"/>
      <c r="G62" s="98"/>
      <c r="H62" s="98"/>
    </row>
    <row r="63" spans="1:8" ht="39.75" customHeight="1">
      <c r="A63" s="81" t="s">
        <v>163</v>
      </c>
      <c r="B63" s="125" t="s">
        <v>55</v>
      </c>
      <c r="C63" s="125"/>
      <c r="D63" s="172" t="s">
        <v>56</v>
      </c>
      <c r="E63" s="172"/>
      <c r="F63" s="99" t="s">
        <v>54</v>
      </c>
      <c r="G63" s="169" t="s">
        <v>372</v>
      </c>
      <c r="H63" s="169"/>
    </row>
    <row r="64" spans="1:8" ht="12.75">
      <c r="A64" s="81" t="s">
        <v>461</v>
      </c>
      <c r="D64" s="131"/>
      <c r="E64" s="131"/>
      <c r="F64" s="81"/>
      <c r="G64" s="100"/>
      <c r="H64" s="55"/>
    </row>
    <row r="65" spans="2:6" ht="12.75">
      <c r="B65" s="53"/>
      <c r="D65" s="81"/>
      <c r="E65" s="81"/>
      <c r="F65" s="81"/>
    </row>
    <row r="66" spans="1:8" ht="12.75">
      <c r="A66" s="81"/>
      <c r="B66" s="81"/>
      <c r="C66" s="81"/>
      <c r="F66" s="81"/>
      <c r="G66" s="81"/>
      <c r="H66" s="81"/>
    </row>
    <row r="67" spans="1:2" ht="12.75">
      <c r="A67" s="81"/>
      <c r="B67" s="81"/>
    </row>
    <row r="68" ht="12.75">
      <c r="A68" s="81"/>
    </row>
  </sheetData>
  <sheetProtection/>
  <mergeCells count="53">
    <mergeCell ref="G63:H63"/>
    <mergeCell ref="D64:E64"/>
    <mergeCell ref="B59:D59"/>
    <mergeCell ref="B60:D60"/>
    <mergeCell ref="B61:D61"/>
    <mergeCell ref="B63:C63"/>
    <mergeCell ref="D63:E63"/>
    <mergeCell ref="B55:D55"/>
    <mergeCell ref="B56:D56"/>
    <mergeCell ref="B57:D57"/>
    <mergeCell ref="B58:D58"/>
    <mergeCell ref="B50:D50"/>
    <mergeCell ref="B51:D51"/>
    <mergeCell ref="B52:D52"/>
    <mergeCell ref="B53:D53"/>
    <mergeCell ref="B46:D46"/>
    <mergeCell ref="B47:D47"/>
    <mergeCell ref="B48:D48"/>
    <mergeCell ref="B49:D49"/>
    <mergeCell ref="B41:D41"/>
    <mergeCell ref="B42:D42"/>
    <mergeCell ref="A44:H44"/>
    <mergeCell ref="B45:D45"/>
    <mergeCell ref="B37:D37"/>
    <mergeCell ref="B38:D38"/>
    <mergeCell ref="B39:D39"/>
    <mergeCell ref="B40:D40"/>
    <mergeCell ref="B33:D33"/>
    <mergeCell ref="B34:D34"/>
    <mergeCell ref="B35:D35"/>
    <mergeCell ref="B36:D36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29:D29"/>
    <mergeCell ref="B30:D30"/>
    <mergeCell ref="B14:D14"/>
    <mergeCell ref="B20:D20"/>
    <mergeCell ref="A9:H9"/>
    <mergeCell ref="A10:H10"/>
    <mergeCell ref="B13:D13"/>
    <mergeCell ref="B15:D15"/>
    <mergeCell ref="B16:D16"/>
    <mergeCell ref="B17:D17"/>
    <mergeCell ref="B18:D18"/>
    <mergeCell ref="B19:D1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328</v>
      </c>
      <c r="B1" s="4"/>
    </row>
    <row r="2" spans="1:2" ht="12.75">
      <c r="A2" s="4" t="s">
        <v>329</v>
      </c>
      <c r="B2" s="4"/>
    </row>
    <row r="3" spans="1:2" ht="12.75">
      <c r="A3" s="4" t="s">
        <v>330</v>
      </c>
      <c r="B3" s="4"/>
    </row>
    <row r="4" spans="1:2" ht="12.75">
      <c r="A4" s="109" t="s">
        <v>331</v>
      </c>
      <c r="B4" s="4"/>
    </row>
    <row r="5" spans="1:7" ht="12.75">
      <c r="A5" s="4" t="s">
        <v>332</v>
      </c>
      <c r="B5" s="4"/>
      <c r="F5" s="81"/>
      <c r="G5" s="81"/>
    </row>
    <row r="6" spans="1:7" ht="12.75">
      <c r="A6" s="4" t="s">
        <v>333</v>
      </c>
      <c r="B6" s="4"/>
      <c r="F6" s="81"/>
      <c r="G6" s="81"/>
    </row>
    <row r="7" spans="1:2" ht="12.75">
      <c r="A7" s="4"/>
      <c r="B7" s="4"/>
    </row>
    <row r="8" spans="1:9" ht="12.75">
      <c r="A8" s="173" t="s">
        <v>44</v>
      </c>
      <c r="B8" s="173"/>
      <c r="C8" s="173"/>
      <c r="D8" s="173"/>
      <c r="E8" s="173"/>
      <c r="F8" s="173"/>
      <c r="G8" s="173"/>
      <c r="H8" s="173"/>
      <c r="I8" s="173"/>
    </row>
    <row r="9" spans="1:9" ht="12.75">
      <c r="A9" s="173" t="s">
        <v>43</v>
      </c>
      <c r="B9" s="173"/>
      <c r="C9" s="173"/>
      <c r="D9" s="173"/>
      <c r="E9" s="173"/>
      <c r="F9" s="173"/>
      <c r="G9" s="173"/>
      <c r="H9" s="173"/>
      <c r="I9" s="173"/>
    </row>
    <row r="10" spans="2:9" ht="12.75">
      <c r="B10" s="40" t="s">
        <v>431</v>
      </c>
      <c r="C10" s="4"/>
      <c r="D10" s="4"/>
      <c r="E10" s="4"/>
      <c r="F10" s="4"/>
      <c r="G10" s="4"/>
      <c r="H10" s="4"/>
      <c r="I10" s="4"/>
    </row>
    <row r="11" spans="2:9" ht="56.25">
      <c r="B11" s="177" t="s">
        <v>0</v>
      </c>
      <c r="C11" s="178"/>
      <c r="D11" s="6" t="s">
        <v>125</v>
      </c>
      <c r="E11" s="6" t="s">
        <v>124</v>
      </c>
      <c r="F11" s="6" t="s">
        <v>126</v>
      </c>
      <c r="G11" s="113" t="s">
        <v>432</v>
      </c>
      <c r="H11" s="113" t="s">
        <v>134</v>
      </c>
      <c r="I11" s="6" t="s">
        <v>127</v>
      </c>
    </row>
    <row r="12" spans="2:9" ht="12.75">
      <c r="B12" s="175"/>
      <c r="C12" s="176"/>
      <c r="D12" s="1"/>
      <c r="E12" s="1"/>
      <c r="F12" s="1"/>
      <c r="G12" s="1"/>
      <c r="H12" s="1"/>
      <c r="I12" s="1"/>
    </row>
    <row r="13" spans="2:9" ht="12.75">
      <c r="B13" s="175"/>
      <c r="C13" s="176"/>
      <c r="D13" s="1"/>
      <c r="E13" s="1"/>
      <c r="F13" s="1"/>
      <c r="G13" s="1"/>
      <c r="H13" s="1"/>
      <c r="I13" s="1"/>
    </row>
    <row r="14" spans="2:9" ht="12.75">
      <c r="B14" s="175"/>
      <c r="C14" s="176"/>
      <c r="D14" s="1"/>
      <c r="E14" s="1"/>
      <c r="F14" s="1"/>
      <c r="G14" s="1"/>
      <c r="H14" s="1"/>
      <c r="I14" s="1"/>
    </row>
    <row r="15" spans="2:9" ht="12.75">
      <c r="B15" s="179" t="s">
        <v>133</v>
      </c>
      <c r="C15" s="180"/>
      <c r="D15" s="1"/>
      <c r="E15" s="1"/>
      <c r="F15" s="1"/>
      <c r="G15" s="1"/>
      <c r="H15" s="1"/>
      <c r="I15" s="1"/>
    </row>
    <row r="17" ht="12.75">
      <c r="B17" s="40" t="s">
        <v>433</v>
      </c>
    </row>
    <row r="18" spans="2:9" ht="45">
      <c r="B18" s="177" t="s">
        <v>0</v>
      </c>
      <c r="C18" s="178"/>
      <c r="D18" s="177" t="s">
        <v>124</v>
      </c>
      <c r="E18" s="178"/>
      <c r="F18" s="177" t="s">
        <v>126</v>
      </c>
      <c r="G18" s="178"/>
      <c r="H18" s="113" t="s">
        <v>434</v>
      </c>
      <c r="I18" s="20" t="s">
        <v>134</v>
      </c>
    </row>
    <row r="19" spans="2:9" ht="12.75">
      <c r="B19" s="175"/>
      <c r="C19" s="176"/>
      <c r="D19" s="175"/>
      <c r="E19" s="176"/>
      <c r="F19" s="175"/>
      <c r="G19" s="176"/>
      <c r="H19" s="22"/>
      <c r="I19" s="21"/>
    </row>
    <row r="20" spans="2:9" ht="12.75">
      <c r="B20" s="175"/>
      <c r="C20" s="176"/>
      <c r="D20" s="175"/>
      <c r="E20" s="176"/>
      <c r="F20" s="175"/>
      <c r="G20" s="176"/>
      <c r="H20" s="22"/>
      <c r="I20" s="21"/>
    </row>
    <row r="22" spans="1:11" ht="45.75" customHeight="1">
      <c r="A22" s="4" t="s">
        <v>163</v>
      </c>
      <c r="D22" s="118"/>
      <c r="E22" s="174" t="s">
        <v>40</v>
      </c>
      <c r="F22" s="174"/>
      <c r="G22" s="118"/>
      <c r="H22" s="174" t="s">
        <v>41</v>
      </c>
      <c r="I22" s="174"/>
      <c r="J22" s="126" t="s">
        <v>372</v>
      </c>
      <c r="K22" s="127"/>
    </row>
    <row r="23" spans="1:13" ht="12.75">
      <c r="A23" s="109" t="s">
        <v>461</v>
      </c>
      <c r="B23" s="4"/>
      <c r="C23" s="4"/>
      <c r="D23" s="19"/>
      <c r="E23" s="19"/>
      <c r="F23" s="19"/>
      <c r="G23" s="19"/>
      <c r="J23" s="54"/>
      <c r="K23" s="55"/>
      <c r="L23" s="45"/>
      <c r="M23" s="45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J22:K22"/>
    <mergeCell ref="A8:I8"/>
    <mergeCell ref="A9:I9"/>
    <mergeCell ref="H22:I22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328</v>
      </c>
      <c r="C1" s="4"/>
      <c r="G1" s="4"/>
      <c r="H1" s="4"/>
    </row>
    <row r="2" spans="2:8" ht="12.75">
      <c r="B2" s="4" t="s">
        <v>329</v>
      </c>
      <c r="C2" s="4"/>
      <c r="G2" s="4"/>
      <c r="H2" s="4"/>
    </row>
    <row r="3" spans="2:3" ht="12.75">
      <c r="B3" s="4" t="s">
        <v>330</v>
      </c>
      <c r="C3" s="4"/>
    </row>
    <row r="4" spans="2:3" ht="12.75">
      <c r="B4" s="109" t="s">
        <v>331</v>
      </c>
      <c r="C4" s="4"/>
    </row>
    <row r="5" spans="2:9" ht="12.75">
      <c r="B5" s="4" t="s">
        <v>332</v>
      </c>
      <c r="C5" s="4"/>
      <c r="I5" s="4"/>
    </row>
    <row r="6" spans="2:3" ht="12.75">
      <c r="B6" s="4" t="s">
        <v>333</v>
      </c>
      <c r="C6" s="4"/>
    </row>
    <row r="8" spans="2:7" ht="12.75">
      <c r="B8" s="173" t="s">
        <v>150</v>
      </c>
      <c r="C8" s="173"/>
      <c r="D8" s="173"/>
      <c r="E8" s="173"/>
      <c r="F8" s="173"/>
      <c r="G8" s="173"/>
    </row>
    <row r="9" spans="2:7" ht="13.5" customHeight="1">
      <c r="B9" s="192" t="s">
        <v>481</v>
      </c>
      <c r="C9" s="192"/>
      <c r="D9" s="192"/>
      <c r="E9" s="192"/>
      <c r="F9" s="192"/>
      <c r="G9" s="192"/>
    </row>
    <row r="11" spans="2:5" ht="12.75">
      <c r="B11" s="40" t="s">
        <v>435</v>
      </c>
      <c r="E11" s="41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3" t="s">
        <v>436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0" t="s">
        <v>58</v>
      </c>
      <c r="C19" s="81"/>
      <c r="E19" s="184" t="s">
        <v>59</v>
      </c>
      <c r="F19" s="184"/>
      <c r="G19" s="184"/>
    </row>
    <row r="20" spans="2:7" ht="12.75">
      <c r="B20" s="193" t="s">
        <v>437</v>
      </c>
      <c r="C20" s="194"/>
      <c r="D20" s="194"/>
      <c r="E20" s="194"/>
      <c r="F20" s="194"/>
      <c r="G20" s="195"/>
    </row>
    <row r="21" spans="2:7" ht="22.5">
      <c r="B21" s="6" t="s">
        <v>151</v>
      </c>
      <c r="C21" s="113" t="s">
        <v>159</v>
      </c>
      <c r="D21" s="207" t="s">
        <v>438</v>
      </c>
      <c r="E21" s="178"/>
      <c r="F21" s="113" t="s">
        <v>439</v>
      </c>
      <c r="G21" s="6" t="s">
        <v>157</v>
      </c>
    </row>
    <row r="22" spans="2:7" ht="11.25" customHeight="1">
      <c r="B22" s="16">
        <v>1</v>
      </c>
      <c r="C22" s="16">
        <v>2</v>
      </c>
      <c r="D22" s="185">
        <v>3</v>
      </c>
      <c r="E22" s="186"/>
      <c r="F22" s="16">
        <v>4</v>
      </c>
      <c r="G22" s="16">
        <v>5</v>
      </c>
    </row>
    <row r="23" spans="2:7" ht="12.75">
      <c r="B23" s="16">
        <v>1</v>
      </c>
      <c r="C23" s="2"/>
      <c r="D23" s="185"/>
      <c r="E23" s="186"/>
      <c r="F23" s="2"/>
      <c r="G23" s="2"/>
    </row>
    <row r="24" spans="2:7" ht="12.75">
      <c r="B24" s="16">
        <v>2</v>
      </c>
      <c r="C24" s="2"/>
      <c r="D24" s="185"/>
      <c r="E24" s="186"/>
      <c r="F24" s="2"/>
      <c r="G24" s="2"/>
    </row>
    <row r="25" spans="2:7" ht="12.75">
      <c r="B25" s="16">
        <v>3</v>
      </c>
      <c r="C25" s="2"/>
      <c r="D25" s="185"/>
      <c r="E25" s="186"/>
      <c r="F25" s="2"/>
      <c r="G25" s="2"/>
    </row>
    <row r="26" spans="2:7" ht="12.75">
      <c r="B26" s="16">
        <v>4</v>
      </c>
      <c r="C26" s="111" t="s">
        <v>440</v>
      </c>
      <c r="D26" s="185"/>
      <c r="E26" s="186"/>
      <c r="F26" s="2"/>
      <c r="G26" s="2"/>
    </row>
    <row r="27" spans="2:7" ht="12.75">
      <c r="B27" s="193" t="s">
        <v>441</v>
      </c>
      <c r="C27" s="194"/>
      <c r="D27" s="194"/>
      <c r="E27" s="194"/>
      <c r="F27" s="194"/>
      <c r="G27" s="195"/>
    </row>
    <row r="28" spans="2:7" ht="22.5">
      <c r="B28" s="6" t="s">
        <v>151</v>
      </c>
      <c r="C28" s="113" t="s">
        <v>159</v>
      </c>
      <c r="D28" s="177" t="s">
        <v>154</v>
      </c>
      <c r="E28" s="178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185">
        <v>3</v>
      </c>
      <c r="E29" s="186"/>
      <c r="F29" s="16">
        <v>4</v>
      </c>
      <c r="G29" s="16">
        <v>5</v>
      </c>
    </row>
    <row r="30" spans="2:7" ht="12.75">
      <c r="B30" s="16">
        <v>1</v>
      </c>
      <c r="C30" s="2"/>
      <c r="D30" s="185"/>
      <c r="E30" s="186"/>
      <c r="F30" s="2"/>
      <c r="G30" s="2"/>
    </row>
    <row r="31" spans="2:7" ht="12.75">
      <c r="B31" s="16">
        <v>2</v>
      </c>
      <c r="C31" s="2"/>
      <c r="D31" s="185"/>
      <c r="E31" s="186"/>
      <c r="F31" s="2"/>
      <c r="G31" s="2"/>
    </row>
    <row r="32" spans="2:7" ht="12.75">
      <c r="B32" s="16">
        <v>3</v>
      </c>
      <c r="C32" s="2"/>
      <c r="D32" s="185"/>
      <c r="E32" s="186"/>
      <c r="F32" s="2"/>
      <c r="G32" s="2"/>
    </row>
    <row r="33" spans="2:7" ht="12.75">
      <c r="B33" s="16">
        <v>4</v>
      </c>
      <c r="C33" s="2" t="s">
        <v>158</v>
      </c>
      <c r="D33" s="185"/>
      <c r="E33" s="186"/>
      <c r="F33" s="2"/>
      <c r="G33" s="2"/>
    </row>
    <row r="34" spans="2:7" ht="12.75">
      <c r="B34" s="193" t="s">
        <v>442</v>
      </c>
      <c r="C34" s="195"/>
      <c r="D34" s="175"/>
      <c r="E34" s="176"/>
      <c r="F34" s="1"/>
      <c r="G34" s="1"/>
    </row>
    <row r="36" spans="2:7" ht="12.75">
      <c r="B36" s="40" t="s">
        <v>443</v>
      </c>
      <c r="E36" s="184" t="s">
        <v>478</v>
      </c>
      <c r="F36" s="184"/>
      <c r="G36" s="184"/>
    </row>
    <row r="37" spans="2:8" ht="12.75">
      <c r="B37" s="196" t="s">
        <v>160</v>
      </c>
      <c r="C37" s="197"/>
      <c r="D37" s="198"/>
      <c r="E37" s="199" t="s">
        <v>161</v>
      </c>
      <c r="F37" s="199"/>
      <c r="G37" s="199" t="s">
        <v>162</v>
      </c>
      <c r="H37" s="199"/>
    </row>
    <row r="38" spans="2:8" ht="12.75">
      <c r="B38" s="201" t="s">
        <v>446</v>
      </c>
      <c r="C38" s="202"/>
      <c r="D38" s="203"/>
      <c r="E38" s="182">
        <v>1305176.95</v>
      </c>
      <c r="F38" s="183"/>
      <c r="G38" s="181" t="s">
        <v>447</v>
      </c>
      <c r="H38" s="181"/>
    </row>
    <row r="39" spans="2:8" ht="12.75">
      <c r="B39" s="201" t="s">
        <v>448</v>
      </c>
      <c r="C39" s="202"/>
      <c r="D39" s="203"/>
      <c r="E39" s="205">
        <f>10566.1+4500</f>
        <v>15066.1</v>
      </c>
      <c r="F39" s="206"/>
      <c r="G39" s="185" t="s">
        <v>455</v>
      </c>
      <c r="H39" s="186"/>
    </row>
    <row r="40" spans="2:8" ht="12.75">
      <c r="B40" s="201" t="s">
        <v>449</v>
      </c>
      <c r="C40" s="202"/>
      <c r="D40" s="203"/>
      <c r="E40" s="182">
        <v>4000</v>
      </c>
      <c r="F40" s="183"/>
      <c r="G40" s="181" t="s">
        <v>454</v>
      </c>
      <c r="H40" s="181"/>
    </row>
    <row r="41" spans="2:8" ht="12.75">
      <c r="B41" s="201" t="s">
        <v>450</v>
      </c>
      <c r="C41" s="202"/>
      <c r="D41" s="203"/>
      <c r="E41" s="182">
        <v>14593.84</v>
      </c>
      <c r="F41" s="183"/>
      <c r="G41" s="181" t="s">
        <v>453</v>
      </c>
      <c r="H41" s="181"/>
    </row>
    <row r="42" spans="2:8" ht="12.75">
      <c r="B42" s="187" t="s">
        <v>451</v>
      </c>
      <c r="C42" s="188"/>
      <c r="D42" s="189"/>
      <c r="E42" s="182">
        <v>2808</v>
      </c>
      <c r="F42" s="183"/>
      <c r="G42" s="181" t="s">
        <v>452</v>
      </c>
      <c r="H42" s="181"/>
    </row>
    <row r="43" spans="2:8" ht="12.75">
      <c r="B43" s="187" t="s">
        <v>479</v>
      </c>
      <c r="C43" s="188"/>
      <c r="D43" s="189"/>
      <c r="E43" s="190">
        <v>2837.25</v>
      </c>
      <c r="F43" s="191"/>
      <c r="G43" s="181" t="s">
        <v>480</v>
      </c>
      <c r="H43" s="181"/>
    </row>
    <row r="44" spans="2:8" ht="12.75">
      <c r="B44" s="204" t="s">
        <v>445</v>
      </c>
      <c r="C44" s="204"/>
      <c r="D44" s="204"/>
      <c r="E44" s="205">
        <f>SUM(E38:F43)</f>
        <v>1344482.1400000001</v>
      </c>
      <c r="F44" s="191"/>
      <c r="G44" s="185"/>
      <c r="H44" s="186"/>
    </row>
    <row r="45" spans="6:8" ht="12.75">
      <c r="F45" s="4"/>
      <c r="G45" s="5" t="s">
        <v>7</v>
      </c>
      <c r="H45" s="5"/>
    </row>
    <row r="46" spans="2:8" ht="12.75">
      <c r="B46" s="109" t="s">
        <v>163</v>
      </c>
      <c r="D46" s="200" t="s">
        <v>40</v>
      </c>
      <c r="E46" s="200"/>
      <c r="F46" s="4"/>
      <c r="G46" s="119" t="s">
        <v>444</v>
      </c>
      <c r="H46" s="5"/>
    </row>
    <row r="47" spans="2:8" ht="12.75">
      <c r="B47" s="109" t="s">
        <v>461</v>
      </c>
      <c r="C47" s="4"/>
      <c r="F47" s="136" t="s">
        <v>60</v>
      </c>
      <c r="G47" s="136"/>
      <c r="H47" s="136"/>
    </row>
    <row r="48" spans="3:4" ht="12.75">
      <c r="C48" s="4"/>
      <c r="D48" s="4"/>
    </row>
    <row r="49" spans="2:4" ht="12.75">
      <c r="B49" s="4"/>
      <c r="C49" s="4"/>
      <c r="D49" s="11" t="s">
        <v>8</v>
      </c>
    </row>
  </sheetData>
  <sheetProtection/>
  <mergeCells count="46">
    <mergeCell ref="D25:E25"/>
    <mergeCell ref="D26:E26"/>
    <mergeCell ref="D28:E28"/>
    <mergeCell ref="D29:E29"/>
    <mergeCell ref="B27:G27"/>
    <mergeCell ref="D21:E21"/>
    <mergeCell ref="D22:E22"/>
    <mergeCell ref="D23:E23"/>
    <mergeCell ref="D24:E24"/>
    <mergeCell ref="D30:E30"/>
    <mergeCell ref="D31:E31"/>
    <mergeCell ref="D32:E32"/>
    <mergeCell ref="D33:E33"/>
    <mergeCell ref="B40:D40"/>
    <mergeCell ref="E37:F37"/>
    <mergeCell ref="B38:D38"/>
    <mergeCell ref="E38:F38"/>
    <mergeCell ref="B39:D39"/>
    <mergeCell ref="E39:F39"/>
    <mergeCell ref="F47:H47"/>
    <mergeCell ref="G41:H41"/>
    <mergeCell ref="E41:F41"/>
    <mergeCell ref="E42:F42"/>
    <mergeCell ref="G42:H42"/>
    <mergeCell ref="D46:E46"/>
    <mergeCell ref="B41:D41"/>
    <mergeCell ref="B42:D42"/>
    <mergeCell ref="B44:D44"/>
    <mergeCell ref="E44:F44"/>
    <mergeCell ref="B8:G8"/>
    <mergeCell ref="B9:G9"/>
    <mergeCell ref="E19:G19"/>
    <mergeCell ref="B20:G20"/>
    <mergeCell ref="G39:H39"/>
    <mergeCell ref="B34:C34"/>
    <mergeCell ref="G38:H38"/>
    <mergeCell ref="B37:D37"/>
    <mergeCell ref="G37:H37"/>
    <mergeCell ref="D34:E34"/>
    <mergeCell ref="G40:H40"/>
    <mergeCell ref="E40:F40"/>
    <mergeCell ref="E36:G36"/>
    <mergeCell ref="G44:H44"/>
    <mergeCell ref="B43:D43"/>
    <mergeCell ref="E43:F43"/>
    <mergeCell ref="G43:H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2017-10-30T09:27:45Z</cp:lastPrinted>
  <dcterms:created xsi:type="dcterms:W3CDTF">2008-07-04T06:50:58Z</dcterms:created>
  <dcterms:modified xsi:type="dcterms:W3CDTF">2017-10-30T14:58:19Z</dcterms:modified>
  <cp:category/>
  <cp:version/>
  <cp:contentType/>
  <cp:contentStatus/>
</cp:coreProperties>
</file>