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640" tabRatio="977" activeTab="7"/>
  </bookViews>
  <sheets>
    <sheet name="Биланс стања" sheetId="1" r:id="rId1"/>
    <sheet name="bilans uspjeha" sheetId="2" r:id="rId2"/>
    <sheet name="PROMJENE NETO IMOVINE" sheetId="3" r:id="rId3"/>
    <sheet name="NOVČANI TOK" sheetId="4" r:id="rId4"/>
    <sheet name="FINANPOKAZ" sheetId="5" r:id="rId5"/>
    <sheet name="STRUKTURA SREDSTAVA" sheetId="6" r:id="rId6"/>
    <sheet name="realizovani dobici i gubici" sheetId="7" r:id="rId7"/>
    <sheet name="izvještaj o povezanim licima" sheetId="8" r:id="rId8"/>
    <sheet name="SU akcije" sheetId="9" r:id="rId9"/>
    <sheet name="SU obveznice" sheetId="10" r:id="rId10"/>
    <sheet name="NDG" sheetId="11" r:id="rId11"/>
  </sheets>
  <definedNames/>
  <calcPr fullCalcOnLoad="1"/>
</workbook>
</file>

<file path=xl/sharedStrings.xml><?xml version="1.0" encoding="utf-8"?>
<sst xmlns="http://schemas.openxmlformats.org/spreadsheetml/2006/main" count="1031" uniqueCount="669">
  <si>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</si>
  <si>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</si>
  <si>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</si>
  <si>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</si>
  <si>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</si>
  <si>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</si>
  <si>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 xml:space="preserve">IZVJEŠTAJ  </t>
  </si>
  <si>
    <t xml:space="preserve">O STRUKTURI IMOVINE INVESTICIONOG FONDA PO VRSTAMA  IMOVINE </t>
  </si>
  <si>
    <t>Ukupna vrijednost na dan izvještavanja</t>
  </si>
  <si>
    <t>Učešće u vrijednosti imovine fonda (%)</t>
  </si>
  <si>
    <t>Akcije</t>
  </si>
  <si>
    <t>Obveznice</t>
  </si>
  <si>
    <t>Ostale hartije od vrijednosti</t>
  </si>
  <si>
    <t>Depoziti i plasmani</t>
  </si>
  <si>
    <t>Gotovina i gotovinski ekvivalenti</t>
  </si>
  <si>
    <t>Ostala imovina</t>
  </si>
  <si>
    <t>Ukupno</t>
  </si>
  <si>
    <t xml:space="preserve">                                                                Lice  sa licencom                                                      </t>
  </si>
  <si>
    <t xml:space="preserve"> O REALIZOVANIM DOBICIMA (GUBICIMA) INVESTICIONOG FONDA</t>
  </si>
  <si>
    <t>I - PRODATE I AMORTIZOVANE HARTIJE OD VRIJEDNOSTI</t>
  </si>
  <si>
    <t>Datum transakcije</t>
  </si>
  <si>
    <t>Prodate i amortizovane hartije od vrijednosti</t>
  </si>
  <si>
    <t>Broj hartija</t>
  </si>
  <si>
    <t>Ukupna nabavna vrijednost</t>
  </si>
  <si>
    <t>Ukupna prodajna vrijednost</t>
  </si>
  <si>
    <t>Realizovani dobitak (gubitak)                              (5-4)</t>
  </si>
  <si>
    <t>A. AKCIJE</t>
  </si>
  <si>
    <t>I - Akcije domaćih izdavalaca</t>
  </si>
  <si>
    <t>1. Redovne akcije</t>
  </si>
  <si>
    <t>2. Prioritetne akcije</t>
  </si>
  <si>
    <t>3. Akcije investicionih fondova</t>
  </si>
  <si>
    <t>II - Akcije stranih izdavalaca</t>
  </si>
  <si>
    <t>B. OBVEZNICE I DRUGE DUŽNIČKE HARTIJE OD VRIJEDNOSTI</t>
  </si>
  <si>
    <t>Obveznice i druge dužničke hartije od vrijednosti domaćih izdavalaca</t>
  </si>
  <si>
    <t>Državne obveznice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</si>
  <si>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</si>
  <si>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</si>
  <si>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</si>
  <si>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</si>
  <si>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</si>
  <si>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</si>
  <si>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</si>
  <si>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</si>
  <si>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</si>
  <si>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</si>
  <si>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Amortizovane obveznice i druge dužničke hartije od vrijednosti</t>
  </si>
  <si>
    <t>V. UKUPNO REALIZOVANI DOBICI (GUBICI) NA HARTIJAMA OD VRIJEDNOSTI</t>
  </si>
  <si>
    <t xml:space="preserve">II - OTUĐENJE HARTIJA OD VRIJEDNOSTI PO DRUGOM OSNOVU OSIM PRODAJE </t>
  </si>
  <si>
    <t>Otuđenje HOV iz portfelja po drugom osnovu osim prodaje</t>
  </si>
  <si>
    <t>Realizovani dobitak (gubitak)         (5-4)</t>
  </si>
  <si>
    <t>AKCIJE</t>
  </si>
  <si>
    <r>
      <t xml:space="preserve">III - UKUPNO </t>
    </r>
    <r>
      <rPr>
        <sz val="8"/>
        <rFont val="Arial"/>
        <family val="2"/>
      </rPr>
      <t xml:space="preserve">                                                                   REALIZOVANI DOBICI (GUBICI) PO OSNOVU OTUĐENJA</t>
    </r>
  </si>
  <si>
    <t xml:space="preserve">                                                                        </t>
  </si>
  <si>
    <t xml:space="preserve">    Lice sa licencom    </t>
  </si>
  <si>
    <t>(M .P.)</t>
  </si>
  <si>
    <t>IZVJEŠTAJ O TRANSAKCIJAMA SA POVEZANIM LICIMA</t>
  </si>
  <si>
    <t>I - ULAGANJA U POVEZANA LICA:</t>
  </si>
  <si>
    <t>Red. Br.</t>
  </si>
  <si>
    <t>Naziv povezanog lica</t>
  </si>
  <si>
    <t>Broj akcija</t>
  </si>
  <si>
    <t>Nabavna vrijednost akcija</t>
  </si>
  <si>
    <t>Fer vrijednost na dan bilansa</t>
  </si>
  <si>
    <t>Nerealizovani dobitak (gubitak)</t>
  </si>
  <si>
    <t xml:space="preserve">Ukupno </t>
  </si>
  <si>
    <t>II- PRIHODI OD POVEZANIH LICA</t>
  </si>
  <si>
    <t>za period od           do</t>
  </si>
  <si>
    <t>I - Prihodi po osnovu dividendi od ulaganja u povezana lica</t>
  </si>
  <si>
    <t>Broj držanih akcija</t>
  </si>
  <si>
    <t>Prihod od dividendi</t>
  </si>
  <si>
    <t>Ukupno prihod od dividendi</t>
  </si>
  <si>
    <t>II - Prihodi po osnovu kamata od ulaganja u povezana lica</t>
  </si>
  <si>
    <t>Nominalna vrijednost obveznica</t>
  </si>
  <si>
    <t>Period držanja</t>
  </si>
  <si>
    <t>Prihod od kamate</t>
  </si>
  <si>
    <t>Ukupno prihodi od kamata</t>
  </si>
  <si>
    <t>III - Ukupni prihodi</t>
  </si>
  <si>
    <t>III - ISPLATE POVEZANIM LICIMA</t>
  </si>
  <si>
    <t>Prezime i ime povezanog lica</t>
  </si>
  <si>
    <t>Iznos isplate</t>
  </si>
  <si>
    <t>Svrha isplate</t>
  </si>
  <si>
    <t>1 DUF INVEST NOVA</t>
  </si>
  <si>
    <t>NAKNADA ZA UPRAVLJANJE</t>
  </si>
  <si>
    <t xml:space="preserve">2 CR HOV </t>
  </si>
  <si>
    <t xml:space="preserve">3 Banjalučka  berza  </t>
  </si>
  <si>
    <t>Naknada berzi</t>
  </si>
  <si>
    <t>4 Nadzorni odbor fonda</t>
  </si>
  <si>
    <t>Naknada clanovima NO Fonda</t>
  </si>
  <si>
    <t>5 Notar</t>
  </si>
  <si>
    <t>Naknada Notaru</t>
  </si>
  <si>
    <t xml:space="preserve">6 Revizor </t>
  </si>
  <si>
    <t>Naknada revizoru</t>
  </si>
  <si>
    <t>Ukupno isplate</t>
  </si>
  <si>
    <t xml:space="preserve">Zakonski zastupnik </t>
  </si>
  <si>
    <t>Društva za upravljanje investicionim fondom</t>
  </si>
  <si>
    <t xml:space="preserve"> Lice sa licencom   </t>
  </si>
  <si>
    <t xml:space="preserve">M. P. </t>
  </si>
  <si>
    <t>1.</t>
  </si>
  <si>
    <t>2.</t>
  </si>
  <si>
    <t>3.</t>
  </si>
  <si>
    <t>4.</t>
  </si>
  <si>
    <t>2.2.</t>
  </si>
  <si>
    <t>2.1.</t>
  </si>
  <si>
    <t>1.1.</t>
  </si>
  <si>
    <t>1.2.</t>
  </si>
  <si>
    <t>2.3.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</si>
  <si>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</si>
  <si>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</si>
  <si>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</si>
  <si>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</si>
  <si>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</si>
  <si>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</si>
  <si>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</si>
  <si>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</si>
  <si>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</si>
  <si>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1.13.</t>
  </si>
  <si>
    <t>1.14.</t>
  </si>
  <si>
    <t>1.15.</t>
  </si>
  <si>
    <t>2.4.</t>
  </si>
  <si>
    <t>2.5.</t>
  </si>
  <si>
    <t>2.6.</t>
  </si>
  <si>
    <t>2.7.</t>
  </si>
  <si>
    <t>2.8.</t>
  </si>
  <si>
    <t>2.9.</t>
  </si>
  <si>
    <t>2.10.</t>
  </si>
  <si>
    <t>I</t>
  </si>
  <si>
    <t>II</t>
  </si>
  <si>
    <t>III</t>
  </si>
  <si>
    <t>(у KM)</t>
  </si>
  <si>
    <t>ll   ULAGANJA  FONDA (003+007+011+016)</t>
  </si>
  <si>
    <t xml:space="preserve">  1. Финансијска средства по фер вриједности кроз биланс успјеха (004  do 006)</t>
  </si>
  <si>
    <t>1.1  Vlasnički instrumenti domaćih i stranih emitenata</t>
  </si>
  <si>
    <t>1.2 Dužnički instrumenti deomaćih i stranih emitenata</t>
  </si>
  <si>
    <t>1.2 Ostala finansiska sredstva po fer vrijednosti kroz bilans uspjeha</t>
  </si>
  <si>
    <t>2. finansiska sredstva po fer vrijednosti kroz ostali ukupan rezultat (008do 010)</t>
  </si>
  <si>
    <t>210,211,218 dio, 219 dio</t>
  </si>
  <si>
    <t>212,213,218dio 219dio</t>
  </si>
  <si>
    <t>2.1 Vlasnički instrumenti domaćih i stranih emitenata</t>
  </si>
  <si>
    <t>2.2 Dužnički instrumenti domaćih i stranih emitenata</t>
  </si>
  <si>
    <t>214,219dio</t>
  </si>
  <si>
    <t>2.3 Potraživanjaza  kamatu od  dužničkih instrumenata</t>
  </si>
  <si>
    <t>3.Finansiska sredstva po amortizacionoj vrijednosti  (012  do 015)</t>
  </si>
  <si>
    <t>3.1 Dužnički instrumenti po amortizacionoj vrijednosti</t>
  </si>
  <si>
    <t>220,221.229</t>
  </si>
  <si>
    <t>3.2  Depoziti</t>
  </si>
  <si>
    <t>222.223.229dio</t>
  </si>
  <si>
    <t xml:space="preserve">3.3  Potraživanja za kamatu od  dužničkih instrumenata po amortizovanoj vrijednosti </t>
  </si>
  <si>
    <t xml:space="preserve">3.4 Potraživanja za kamatu po amortizovanoj  vrijednosti  </t>
  </si>
  <si>
    <t>224.229dio</t>
  </si>
  <si>
    <t>225,229 dio</t>
  </si>
  <si>
    <t>4. Ostala ulaganja</t>
  </si>
  <si>
    <t>l I I  - Potraživanja  (018++019+020+021+022)</t>
  </si>
  <si>
    <t>1. Potraživanja po osnovu prodaje  hartija da vrijednosti</t>
  </si>
  <si>
    <t>300,309dio</t>
  </si>
  <si>
    <t>2. Potraživanja po osnovu  dividendi</t>
  </si>
  <si>
    <t>303,309 dio</t>
  </si>
  <si>
    <t>3. Potraživanja po osnovu  datih avansa</t>
  </si>
  <si>
    <t>302,309 dio</t>
  </si>
  <si>
    <t>308,309 dio</t>
  </si>
  <si>
    <t>4. Ostala potraživanja iz aktivnosti  fonda</t>
  </si>
  <si>
    <t>310 do 319</t>
  </si>
  <si>
    <t>5. Potraživanja od društva za upravljanje</t>
  </si>
  <si>
    <t xml:space="preserve">IV Odložena poreska sredstva </t>
  </si>
  <si>
    <t>330 do 339</t>
  </si>
  <si>
    <t>V  Razgraničenja</t>
  </si>
  <si>
    <t>VI  Ostala potraživanja i sredstva</t>
  </si>
  <si>
    <t>A , UKUPNA SREDSTVA (001+002+017+023+024+025)</t>
  </si>
  <si>
    <t>OBAVEZE</t>
  </si>
  <si>
    <t>I OBAVEZE PO OSNOVU POSLOVANJA (028+029)</t>
  </si>
  <si>
    <t>1. Obaveze po osnovu  ulaganja u hartije od  vrijednosti</t>
  </si>
  <si>
    <t>2.Ostale obaveze po osnovu ulaganja</t>
  </si>
  <si>
    <t>II Obaveze po osnovu troškova poslovanja (031do 035 )</t>
  </si>
  <si>
    <t>1. obaveze prema banci depozitaru</t>
  </si>
  <si>
    <t>2.obaveze po osnovu naknada članovima nadzornog odbora</t>
  </si>
  <si>
    <t>3.obaveze po osnovu  otkupa udjela</t>
  </si>
  <si>
    <t>4. Obaveze prema investitorima za učešće u dobiti</t>
  </si>
  <si>
    <t>5.Ostale obaveze iz poslovanja</t>
  </si>
  <si>
    <t>I I I -Obaveze prema društvu za upravljanje (037+038)</t>
  </si>
  <si>
    <t>420do429bez422</t>
  </si>
  <si>
    <t>1. Obaveze prema društvu za upravljanje</t>
  </si>
  <si>
    <t>2. Obaveze  za ulazno  izlazno naknadu</t>
  </si>
  <si>
    <t>IV Finansiske obaveze po fer vrijednosti kroz bilans uspjeha (040+041)</t>
  </si>
  <si>
    <t xml:space="preserve">1. Finansiske obaveze po fer vrijednosti kroz bilans uspjeha </t>
  </si>
  <si>
    <t>2. Derivatne finansiske obaveze</t>
  </si>
  <si>
    <t>V- Finansiske obaveze po amortizovanoj vrijednosti  ( 043do046 )</t>
  </si>
  <si>
    <t>1. Dugoročni krediti</t>
  </si>
  <si>
    <t>442,443,444</t>
  </si>
  <si>
    <t>2. Kratkoročni i krediti</t>
  </si>
  <si>
    <t>3. Obaveze po emitovanim dužničkim instrumentima</t>
  </si>
  <si>
    <t>4. Ostale finansiske obaveze  po amortizovanoj avrijednosti</t>
  </si>
  <si>
    <t>45,46,47,48,49</t>
  </si>
  <si>
    <t>VI - Ostale  obaveze (048do 052)</t>
  </si>
  <si>
    <t>1. - Ostale obaveze</t>
  </si>
  <si>
    <t>2 - Odložene poreske obaveze</t>
  </si>
  <si>
    <t>3. -Razgraničenja</t>
  </si>
  <si>
    <t>4 Obaveze po osnovu članstva</t>
  </si>
  <si>
    <t>5. Rezervisanja</t>
  </si>
  <si>
    <t>B . UKUPNE OBAVEZE (027+030+036+039+042+047)</t>
  </si>
  <si>
    <t>NETO IMOVINA</t>
  </si>
  <si>
    <t>I  OSNOVNI KAPITAL (055+056+057+058)</t>
  </si>
  <si>
    <t>1.AKCISKI KAPITAL</t>
  </si>
  <si>
    <t>2. Otkupljene sopstvene akcije</t>
  </si>
  <si>
    <t>3. Udjeli</t>
  </si>
  <si>
    <t>4.Neto imovina dobrovoljnog penziskog  fonda</t>
  </si>
  <si>
    <t>I I REZERVE  (060+061)</t>
  </si>
  <si>
    <t>1.Emisiona premija</t>
  </si>
  <si>
    <t>2.Ostale kapitalne rezerve</t>
  </si>
  <si>
    <t xml:space="preserve">I I I - Revalorizacione  rezerve (063 do 065 ) </t>
  </si>
  <si>
    <t>470,471,479</t>
  </si>
  <si>
    <t>1. Revalorizacione rezerve po osnovu revalorizacije finansiskih sredstava po fer vrijednosti kroz ostali ukupni rezultat</t>
  </si>
  <si>
    <t>3.Ostale revalorizacione rezerve</t>
  </si>
  <si>
    <t>2.Revalorizacione rezerve za instrumente zaštite</t>
  </si>
  <si>
    <t>1. Vanbilansna  aktiva</t>
  </si>
  <si>
    <t>2.Vanbilansna pasiva</t>
  </si>
  <si>
    <t>D. NETO IMOVINA PO AKCIJI/UDJELU (075/076)</t>
  </si>
  <si>
    <t>G. BROJ EMITOVANIH  AKCIJA / UDJELA</t>
  </si>
  <si>
    <t>B. UKUPNA NETO IMOVINA (054+059+062+066+069-072)</t>
  </si>
  <si>
    <t>VI  GUBITAK (073+074)</t>
  </si>
  <si>
    <t>1,Akumulirani, nepokriveni gubici iz ranijih godina</t>
  </si>
  <si>
    <t>2.gubitak tekuće  godine</t>
  </si>
  <si>
    <t>V  DOBIT  (070+071)</t>
  </si>
  <si>
    <t>1.Akumulirana nerasporedjena dobit iz ranijih godina</t>
  </si>
  <si>
    <t xml:space="preserve">2.Dobit tekuće godine </t>
  </si>
  <si>
    <t>IV REZERVE IZ DOBITI (067+068)</t>
  </si>
  <si>
    <t>Zakonske rezerve</t>
  </si>
  <si>
    <t>Ostale rezerve</t>
  </si>
  <si>
    <t>Registarski broj investicionog fonda: ZJP 13 07-42-3/08</t>
  </si>
  <si>
    <t>Naziv društva za upravljanje investicionim fondom: Društvo za upravljanje investicionim fondovima Invest nova a.d.</t>
  </si>
  <si>
    <t>Matični broj društva za upravljanje investicionim fondom: 1935321</t>
  </si>
  <si>
    <t>JIB društva za upravljanje investicionim fondom: 4400381240005</t>
  </si>
  <si>
    <t>JIB zatvorenog investicionog fonda: 4402768070003</t>
  </si>
  <si>
    <t>BILANS USPJEHA INVESTICIONOG FONDA</t>
  </si>
  <si>
    <t>(Izvještaj o ukupnom rezultatu u periodu)</t>
  </si>
  <si>
    <t>(iznos u KM)</t>
  </si>
  <si>
    <t>Grupa računa/račun</t>
  </si>
  <si>
    <t>Pozicija</t>
  </si>
  <si>
    <t>AOP</t>
  </si>
  <si>
    <t>Tekuća godina</t>
  </si>
  <si>
    <t>Prethodna godina</t>
  </si>
  <si>
    <t>A. REALIZOVANI PRIHODI I RASHODI</t>
  </si>
  <si>
    <t>202</t>
  </si>
  <si>
    <t>1. Prihodi od dividendi</t>
  </si>
  <si>
    <t>203</t>
  </si>
  <si>
    <t xml:space="preserve">2. Prihodi od kamata </t>
  </si>
  <si>
    <t>204</t>
  </si>
  <si>
    <t>3. Amortizacija premije (diskonta) po osnovu HOV sa rokom dospjeća</t>
  </si>
  <si>
    <t>205</t>
  </si>
  <si>
    <t>4. Ostali poslovni prihodi</t>
  </si>
  <si>
    <t>206</t>
  </si>
  <si>
    <t>207</t>
  </si>
  <si>
    <t>208</t>
  </si>
  <si>
    <t>209</t>
  </si>
  <si>
    <t>210</t>
  </si>
  <si>
    <t>211</t>
  </si>
  <si>
    <t>1. Naknada društvu za upravljanje</t>
  </si>
  <si>
    <t>212</t>
  </si>
  <si>
    <t>213</t>
  </si>
  <si>
    <t>214</t>
  </si>
  <si>
    <t>215</t>
  </si>
  <si>
    <t>216</t>
  </si>
  <si>
    <t>217</t>
  </si>
  <si>
    <t>604,606, 609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</si>
  <si>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</si>
  <si>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</si>
  <si>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</si>
  <si>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</si>
  <si>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</si>
  <si>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</si>
  <si>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</si>
  <si>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</si>
  <si>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</si>
  <si>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</si>
  <si>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</si>
  <si>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1. Rashodi po osnovu kamata</t>
  </si>
  <si>
    <t>229</t>
  </si>
  <si>
    <t>2. Ostali finansijski rashodi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</si>
  <si>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</si>
  <si>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</si>
  <si>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</si>
  <si>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</si>
  <si>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</si>
  <si>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</si>
  <si>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</si>
  <si>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</si>
  <si>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</si>
  <si>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</si>
  <si>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</si>
  <si>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</si>
  <si>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</si>
  <si>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</si>
  <si>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5. Ostali nerealizovani dobici</t>
  </si>
  <si>
    <t>244</t>
  </si>
  <si>
    <t>245</t>
  </si>
  <si>
    <t>246</t>
  </si>
  <si>
    <t>247</t>
  </si>
  <si>
    <t>248</t>
  </si>
  <si>
    <t>4. Nerealizovani gubici po osnovu derivata</t>
  </si>
  <si>
    <t>249</t>
  </si>
  <si>
    <t>250</t>
  </si>
  <si>
    <t>251</t>
  </si>
  <si>
    <t>252</t>
  </si>
  <si>
    <t>253</t>
  </si>
  <si>
    <t>254</t>
  </si>
  <si>
    <t>255</t>
  </si>
  <si>
    <t>256</t>
  </si>
  <si>
    <t>U Bijeljini</t>
  </si>
  <si>
    <t xml:space="preserve">                         Lice sa licencom                                                       (M .P.)</t>
  </si>
  <si>
    <t>Zakonski zastupnik Društva za upravljenje investicionim fondom</t>
  </si>
  <si>
    <t xml:space="preserve">                                                                                     </t>
  </si>
  <si>
    <t xml:space="preserve">                                                                                                                                   </t>
  </si>
  <si>
    <t>201</t>
  </si>
  <si>
    <t>II - Realizovani dobici (207 do 211)</t>
  </si>
  <si>
    <t>1. Realizovani dobici od prodaje finansiskih sredstava po fer vrijednosti kroz bilans uspjeha</t>
  </si>
  <si>
    <t>2. Realizovani dobici od prodaje finansiskih sredstava po fer vrijednosti kroz ostali ukupni rezultat</t>
  </si>
  <si>
    <t>3.Realizovani dobici od prodaje finansiskih sredstava  po amortizovanoj vrijednosti</t>
  </si>
  <si>
    <t>4.Realizovane pozitivne kursne razlike</t>
  </si>
  <si>
    <t>2. Troškovi kupovine i prodaje harija od vrijednosti</t>
  </si>
  <si>
    <t>3. Naknada članovima Nadzornog odbora</t>
  </si>
  <si>
    <t>4. Naknada banci depozitaru</t>
  </si>
  <si>
    <t>5. Rashodi po osnovu poreza</t>
  </si>
  <si>
    <t>6. Ostali poslovni rashodi fonda</t>
  </si>
  <si>
    <t>IV - Realizovani gubici (220 do 224)</t>
  </si>
  <si>
    <t>4.Realizovane negativne  kursne razlike</t>
  </si>
  <si>
    <t>3.Realizovani gubici od prodaje finansiskih sredstava  po amortizovanoj vrijednosti</t>
  </si>
  <si>
    <t>2. Realizovani gubici od prodaje finansiskih sredstava po fer vrijednosti kroz ostali ukupni rezultat</t>
  </si>
  <si>
    <t>1. Realizovani gubici od prodaje finansiskih sredstava po fer vrijednosti kroz bilans uspjeha</t>
  </si>
  <si>
    <t>5.Ostali realizovani gubici</t>
  </si>
  <si>
    <t>III - Poslovni rashodi (213 do 218)</t>
  </si>
  <si>
    <t>V - FINANSISKI PRIHODI 226</t>
  </si>
  <si>
    <t>Ostali finansiski prihodi</t>
  </si>
  <si>
    <t>VI - Finansijski rashodi  (228+229)</t>
  </si>
  <si>
    <t>B REALIZOVANA  DOBIT (GUBITAK)PRIJE OPOREZIVANJA</t>
  </si>
  <si>
    <t>1.Realizovana dobit (201+206-212-219+225-227)</t>
  </si>
  <si>
    <t>2. Realizovani  gubitak  ( 201+206-212-219+225-227)</t>
  </si>
  <si>
    <t>B. NEREALIZOVANI DOBICI I GUBICI</t>
  </si>
  <si>
    <t>I  NEREALIZOVANI  DOBICI   (233 do 238)</t>
  </si>
  <si>
    <t>1. Nerealizovani dobici od finansiskih sredstava po fer vrijednostikroz bilans uspjeha po osnovu svođena na fer vrijednost</t>
  </si>
  <si>
    <t>2. Nerealizovani dobici od finansiskih obaveza  po fer vrijednosti kroz bilans uspjeha po osnovu svođena na fer vrijednost</t>
  </si>
  <si>
    <t>3. Nerealizovane pozitivne kursne razlike</t>
  </si>
  <si>
    <t>4. Nerealizovani dobici po osnovu derivata</t>
  </si>
  <si>
    <t>5. Umanjenje predhodno priznatih kreditnih gubitaka od obezvredjenja</t>
  </si>
  <si>
    <t>II - Nerealizovani gubici (240 do 246)</t>
  </si>
  <si>
    <t>5.Kreditni gubici od obezvredjenja vrijednosti finansiskih sredstava</t>
  </si>
  <si>
    <t>6.Ispravka vrijednosti ostalih potraživanja i  sredstava koji nisu finansiska sredstva</t>
  </si>
  <si>
    <t>7. Ostali nerealizovani gubici</t>
  </si>
  <si>
    <t>D. UKUPNA NEREALIZOVANA DOBIT (GUBITAK) PRIJE OPOREZIVANJA</t>
  </si>
  <si>
    <t>Đ.UKUPNA DOBIT (GUBITAK ) PRIJE OPOREZIVANJA</t>
  </si>
  <si>
    <t>1.UKUPNA DOBIT PRIJE OPOREZIVANJA</t>
  </si>
  <si>
    <t>1.Ukupna nerealizovana dobit (232-239)</t>
  </si>
  <si>
    <t>2.Ukupni nerealizovani gubitak (239-232)</t>
  </si>
  <si>
    <t>2.UKUPNI GUBITAK PRIJE OPOREZIVANJA</t>
  </si>
  <si>
    <t>E. POREZ NA DOBIT (252+253)</t>
  </si>
  <si>
    <t>1.Tekući porez na dobit</t>
  </si>
  <si>
    <t>2.odloženi porez na dobit</t>
  </si>
  <si>
    <t>Ž. UKUPNA DOBIT (GUBITAK)POSLIJE OPOREZIVANJA</t>
  </si>
  <si>
    <t>1.Ukupna dobit poslije oporezivanja (249 + - 251)</t>
  </si>
  <si>
    <t>IZVJEŠTAJ O OSTALOM UKUPNOM REZULTATU</t>
  </si>
  <si>
    <t>3. OSTALI UKUPNI REZULTAT (257+262 )</t>
  </si>
  <si>
    <t>1.Stavke koje mogu biti reklasifikovane u bilans uspjeha (+-258+-259+-260-261)</t>
  </si>
  <si>
    <t>257</t>
  </si>
  <si>
    <t>258</t>
  </si>
  <si>
    <t>Promjene na 530 (dio)</t>
  </si>
  <si>
    <t>Odloženi porez</t>
  </si>
  <si>
    <t>Promjena na 532 (dio)</t>
  </si>
  <si>
    <t>Promjena na 530 (dio)</t>
  </si>
  <si>
    <t>2.Stavke koje neće biti reklasifikovane u bilans uspjeha  (+-263+-264-265</t>
  </si>
  <si>
    <t xml:space="preserve">Promjene na 531 </t>
  </si>
  <si>
    <t>Promjene na 532 (dio)</t>
  </si>
  <si>
    <t>259</t>
  </si>
  <si>
    <t>260</t>
  </si>
  <si>
    <t>261</t>
  </si>
  <si>
    <t>262</t>
  </si>
  <si>
    <t>263</t>
  </si>
  <si>
    <t>264</t>
  </si>
  <si>
    <t>265</t>
  </si>
  <si>
    <t>1.1. Povećanje (smanjene) fer vrijednosti dužničkih instrumenatapo fer vrijednosti kroz ostali ukupni rezultat</t>
  </si>
  <si>
    <t>1.2. Efekti proistekli iz transakcija zaštite</t>
  </si>
  <si>
    <t>1.3.Ostale stavke koje mogu biti reklasifikovane u bilans uspjeha</t>
  </si>
  <si>
    <t>1.4. Porez na dobit koji se odnosi na ove stavke</t>
  </si>
  <si>
    <t>2.1. Povećanje (smanjene) fer vrijednosti  vlasničkih instrumenata po fer vrijednosti kroz ostali ukupni rezultat</t>
  </si>
  <si>
    <t>2.2.Ostale stavke koje neće  biti reklasifikovane u bilans uspjeha</t>
  </si>
  <si>
    <t>2.3. Porez na dobit koji se odnosi na ove stavke</t>
  </si>
  <si>
    <t xml:space="preserve">I POVEĆANJE (SMANJENJE)NETO IMOVINE  UKUPNI REZULTAT </t>
  </si>
  <si>
    <t>Povećanje  neto imovine fonda  (254 ili255+-256)</t>
  </si>
  <si>
    <t>Smanjenje  neto imovine fonda (254 ili255+-256)</t>
  </si>
  <si>
    <t xml:space="preserve">J. ZARADA  PO AKCIJI </t>
  </si>
  <si>
    <t>1. OSNOVNA ZARADA PO AKCIJI</t>
  </si>
  <si>
    <t>2. RAZRIJEDJENJA ZARADA PO AKCIJI</t>
  </si>
  <si>
    <t>266</t>
  </si>
  <si>
    <t>267</t>
  </si>
  <si>
    <t>268</t>
  </si>
  <si>
    <t>269</t>
  </si>
  <si>
    <t>I - Poslovni prihodi (202 do 205)</t>
  </si>
  <si>
    <t>2.Ukupan gubitak POSLIJE  oporezivanja ( 250+ - 251)</t>
  </si>
  <si>
    <t>IZVJEŠTAJ O PROMJENAMA NETO IMOVINE INVESTICIONOG FONDA</t>
  </si>
  <si>
    <t>Redni broj</t>
  </si>
  <si>
    <t>Povećanje po osnovu izdatih udjela/akcija fonda</t>
  </si>
  <si>
    <t>Smanjenje po osnovu povlačenja udjela/akcija fonda</t>
  </si>
  <si>
    <t>Povecanje po osnovu uplate penzijskih doprinosa dobrovoljnog penzijskog fonda</t>
  </si>
  <si>
    <t>Smanjenje po osnovu isplata akumuliranih sredstava dobrovoljnog penzijskog fonda</t>
  </si>
  <si>
    <t>Broj udjela/akcija fonda u periodu</t>
  </si>
  <si>
    <t>Broj udjela/akcija na početku perioda</t>
  </si>
  <si>
    <t>Izdati udjeli/akcije u toku perioda</t>
  </si>
  <si>
    <t>Povučeni udjeli/akcije u toku perioda</t>
  </si>
  <si>
    <t>Broj udjela/akcija na kraju perioda</t>
  </si>
  <si>
    <t xml:space="preserve">Stanje na dan 31.12. predhodnog obračunskog perioda </t>
  </si>
  <si>
    <t>Efekti retroaktivne primjene promjene računovodstvenih politika</t>
  </si>
  <si>
    <t>Efekti retroaktivnog  prepravljanja  iznosa  priznatih u skladu  sa MRS 8</t>
  </si>
  <si>
    <t>PONOVO IZKAZANO STANJE NA DAN  01,01 TEKUĆEG OBRAČUNSKOG PERIODA 301+-302+-303)</t>
  </si>
  <si>
    <t>Dobit (gubitak )za period</t>
  </si>
  <si>
    <t>Ostali ukupni rezultat za period</t>
  </si>
  <si>
    <t>Ukupni rezultat  (+-305+-306)</t>
  </si>
  <si>
    <t>Objavljene dividende i drugi vidovi raspodjele dobitka</t>
  </si>
  <si>
    <t>Ostale promjene</t>
  </si>
  <si>
    <t>Stanje na dan tekućeg obračunskog perioda (304+-307+308-309+310-311-312+-313)</t>
  </si>
  <si>
    <t>Broj udjela/akcija fonda na početku perioda</t>
  </si>
  <si>
    <t xml:space="preserve">BILANS TOKOVA GOTOVINE </t>
  </si>
  <si>
    <t>(Izvještaj o tokovima gotovine investicionog fonda)</t>
  </si>
  <si>
    <t>Opis</t>
  </si>
  <si>
    <t>Iznos</t>
  </si>
  <si>
    <t>9. Odlivi po osnovu ostalih rashoda iz operativne aktivnosti</t>
  </si>
  <si>
    <t xml:space="preserve">U Bijeljini                                  Lice sa licencom                                                       </t>
  </si>
  <si>
    <t>Zakonski zastupnik Društva za upravljanje investicionim fondom</t>
  </si>
  <si>
    <t>M.P.</t>
  </si>
  <si>
    <t>Napomene</t>
  </si>
  <si>
    <t>Oznaka   (+) (-)</t>
  </si>
  <si>
    <r>
      <t>A. Novčani tokovi iz poslovnih aktivnosti</t>
    </r>
    <r>
      <rPr>
        <sz val="8"/>
        <rFont val="Arial"/>
        <family val="2"/>
      </rPr>
      <t xml:space="preserve">                               </t>
    </r>
  </si>
  <si>
    <t>Redni br</t>
  </si>
  <si>
    <t>Prilivi od prodaje finansiskih sredstava po fer vrijednosti kroz bilans uspjeha</t>
  </si>
  <si>
    <t>Odlivi po osnovu ulaganja u finansiska sredstva po fer vrijednosti kroz bilans uspjeha</t>
  </si>
  <si>
    <t>(+)</t>
  </si>
  <si>
    <t>(-)</t>
  </si>
  <si>
    <t>Prilivi od prodaje finansiskih sredstava po fer vrijednosti kroz ostali ukupni rezultat</t>
  </si>
  <si>
    <t>Odlivi po osnovu ulaganja u finansiska sredstva po fer vrijednosti kroz ostali ukupan rezultat</t>
  </si>
  <si>
    <t>Prilivi od prodaje finansiskih sredstava po amortizovanoj vrijednosti</t>
  </si>
  <si>
    <t>Odlivi po osnovu ulaganja u finansiska sredstva po amortizovanoj vrijednosti</t>
  </si>
  <si>
    <t>Prilivi kamata</t>
  </si>
  <si>
    <t>Prilivi od  dividendi</t>
  </si>
  <si>
    <t>Odlivi po osnovu plaćenih naknada društvu za upravljanje</t>
  </si>
  <si>
    <t>Odlivi po osnovu plaćenih transakcionih troškova pri kupovini i prodaji ulaganja</t>
  </si>
  <si>
    <t>Odlivi po  osnovu plaćenih naknada depozitaru</t>
  </si>
  <si>
    <t>1,12.</t>
  </si>
  <si>
    <t>Odlivi po osnovu plaćenih naknada  članovima nadzornog odbora</t>
  </si>
  <si>
    <t>Odlivi po osnovu plaćenog poreza na dobit</t>
  </si>
  <si>
    <t>Ostali prilivi iz poslovnih aktivnosti</t>
  </si>
  <si>
    <t>A</t>
  </si>
  <si>
    <t>Neto tok gotovine koji je generisan (korišćen) u poslovnim aktivnostima (401 do 415)</t>
  </si>
  <si>
    <t>(+) (-)</t>
  </si>
  <si>
    <t>TOKOVI GOTOVINE IZ AKTIVNOSTI FINANSIRANJA</t>
  </si>
  <si>
    <t xml:space="preserve"> Priliv po osnovu izdatih udjela/ akcija</t>
  </si>
  <si>
    <t>Odlivi po osnovu povlačenja udjela/akcija</t>
  </si>
  <si>
    <t>Odlivi po osnovu otkupa sopstvenih akcija</t>
  </si>
  <si>
    <t xml:space="preserve"> Prilivi po osnovu uplate penzijskih doprinosa dobrovoljnog penzijskog fonda</t>
  </si>
  <si>
    <t xml:space="preserve"> Odlivi po osnovu isplate akumuliranih sredstava dobrovoljnog penzijskog fonda </t>
  </si>
  <si>
    <t xml:space="preserve"> Prilivi po osnovu zaduživanja</t>
  </si>
  <si>
    <t xml:space="preserve"> Odlivi po osnovu isplaćenih dividendi</t>
  </si>
  <si>
    <t xml:space="preserve"> Odlivi po osnovu otplate dugova</t>
  </si>
  <si>
    <t>Prilivi po  osnovu emitovanih dužničkih instrumenata</t>
  </si>
  <si>
    <t>Odlivi po osnovu plaćanja po emitovanum dužničkim instrumentima</t>
  </si>
  <si>
    <t>2.11.</t>
  </si>
  <si>
    <t>Ostali prilivi iz finansiskih aktivnosti</t>
  </si>
  <si>
    <t>2.12.</t>
  </si>
  <si>
    <t>Ostali odlivi iz finansiskih aktivnosti</t>
  </si>
  <si>
    <t>B</t>
  </si>
  <si>
    <t>Nneto togk gotovine koji je generisan / korišćen u aktivnostima finansiranja (417do 428)</t>
  </si>
  <si>
    <t>NETO POVEĆANJE I SMANJENJE GOTOVINE GOTOVINSKIH EKVIVALENATA (A+B)</t>
  </si>
  <si>
    <t>Gotovina i gotovinski ekvivalenti na početku perioda</t>
  </si>
  <si>
    <t>EFEKTI PROMJENE DEVIZNIH KURSEVA GOTOVINE I GOTOVINSKIH EKVIVALENATA</t>
  </si>
  <si>
    <t>(+)(-)</t>
  </si>
  <si>
    <t>GOTOVINA I GOTOVINSKI EKVIVALENTI NA KRAJU PERIODA  (3+4+5)</t>
  </si>
  <si>
    <t>(+)(-))</t>
  </si>
  <si>
    <t>NAPOMENE</t>
  </si>
  <si>
    <t>BILANS STANJA INVESTICIONOG FONDA</t>
  </si>
  <si>
    <t>(Izvještaj o finansijskom položaju)</t>
  </si>
  <si>
    <t>SREDSTVA</t>
  </si>
  <si>
    <t>l     Gotovina i gotovinski ekvivalenti</t>
  </si>
  <si>
    <t xml:space="preserve">                                             P O Z I C I J A</t>
  </si>
  <si>
    <t>Napomena</t>
  </si>
  <si>
    <t>Oznaka za AOP</t>
  </si>
  <si>
    <t>Predhodna godina</t>
  </si>
  <si>
    <t>IZVJEŠTAJ O FINANSIJSKIM POKAZATELJIMA PO UDJELU ILI AKCIJI INVESTICIONOG FONDA</t>
  </si>
  <si>
    <t>Pozicija imovine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</si>
  <si>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</si>
  <si>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</si>
  <si>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</si>
  <si>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</si>
  <si>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</si>
  <si>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Naknada depozitaru, usluge depozitara</t>
  </si>
  <si>
    <t>Naziv investicionog fonda: Otvoreni mješoviti investicioni fond INVEST NOVA</t>
  </si>
  <si>
    <t>ETATKR K1</t>
  </si>
  <si>
    <t>za period od  01.01.2022. do  30.09.2022.</t>
  </si>
  <si>
    <t xml:space="preserve">Dana, 30.09.2022. godine                        </t>
  </si>
  <si>
    <t>na dan 30.09.2022. godine</t>
  </si>
  <si>
    <t>412,415,419</t>
  </si>
  <si>
    <t xml:space="preserve">Dana, 30.09.2022. godine                  </t>
  </si>
  <si>
    <t>727,725,726</t>
  </si>
  <si>
    <t>od 01.01. do 30.09.2022. godine</t>
  </si>
  <si>
    <t>Dana, 30.09.2022. godine</t>
  </si>
  <si>
    <t xml:space="preserve">  za period od 01.01 do 30.09.2022. godine</t>
  </si>
  <si>
    <t>za period od 01.01.do 30.09.2022. godine</t>
  </si>
  <si>
    <t>za period od 01.01. do 30.09.2022. godine</t>
  </si>
  <si>
    <t xml:space="preserve">Dana, 30.09.2022. godine                                 </t>
  </si>
  <si>
    <t xml:space="preserve">Dana, 30.09.2022. godine                                                         </t>
  </si>
  <si>
    <t>20.09.2022.</t>
  </si>
  <si>
    <t>02.07.2021.</t>
  </si>
  <si>
    <t>Dividenda/ Akcije</t>
  </si>
  <si>
    <t>Naziv investicionog fonda: DUF INEST NOVA AD  OMIF INVEST NOVA</t>
  </si>
  <si>
    <t>Registarski broj investicionog fonda: 01956973</t>
  </si>
  <si>
    <t>OPIS</t>
  </si>
  <si>
    <t>Nabavna vrijednost po akciji</t>
  </si>
  <si>
    <t>Ukupna nabavna vrijednost (2*3)</t>
  </si>
  <si>
    <t>Vrijednost po akciji na dan izvještavanja</t>
  </si>
  <si>
    <t>Učešće u vlasništvu izdavaoca (%)</t>
  </si>
  <si>
    <t>Naziv emitenta</t>
  </si>
  <si>
    <t>Klasifikacija</t>
  </si>
  <si>
    <t>OZNAKA HOV</t>
  </si>
  <si>
    <t>TC BALKANA AD MRKONJIĆ GRAD</t>
  </si>
  <si>
    <t>O</t>
  </si>
  <si>
    <t>BKMG-R-A</t>
  </si>
  <si>
    <t>ČAJAVEC-MEGA AD BANJA LUKA</t>
  </si>
  <si>
    <t>CMEG-R-A</t>
  </si>
  <si>
    <t>MH ERS ZP ELEKTRODISTRIBUCIJA AD PALE</t>
  </si>
  <si>
    <t>EDPL-R-A</t>
  </si>
  <si>
    <t>MH ERS - ZP ELEKTROKRAJINA AD BANJA LUKA</t>
  </si>
  <si>
    <t>EKBL-R-A</t>
  </si>
  <si>
    <t>MH ERS - MP - ZP ELEKTRO-HERCEGOVINA AD TREBINJE</t>
  </si>
  <si>
    <t>EKHC-R-A</t>
  </si>
  <si>
    <t>MH ERS - MP AD TREBINJE - ZEDP ELEKTRO-BIJELJINA AD BIJELJINA</t>
  </si>
  <si>
    <t>ELBJ-R-A</t>
  </si>
  <si>
    <t>MH ERS MP AD TREBINJE ZP ELEKTRO DOBOJ AD DOBOJ</t>
  </si>
  <si>
    <t>ELDO-R-A</t>
  </si>
  <si>
    <t>FMSN AD PALE U STEČAJU</t>
  </si>
  <si>
    <t>FMSN-R-A</t>
  </si>
  <si>
    <t>GRAFAM DD BRČKO</t>
  </si>
  <si>
    <t>GRF9-R-A</t>
  </si>
  <si>
    <t>MJEŠOVITI HOLDING ERS-MP AD TREBINJE-ZP HIDROELEKTRANE NA DRINI AD VIŠEGRAD</t>
  </si>
  <si>
    <t>HEDR-R-A</t>
  </si>
  <si>
    <t>MJEŠOVITI HOLDING ERS-MP AD TREBINJE-ZP HIDROELEKTRANE NA VRBASU AD MRKONJIĆ GRAD</t>
  </si>
  <si>
    <t>HELV-R-A</t>
  </si>
  <si>
    <t>MJEŠOVITI HOLDING ERS-MP AD ZP HIDROELEKTRANE NA TREBIŠNJICI AD TREBINJE</t>
  </si>
  <si>
    <t>HETR-R-A</t>
  </si>
  <si>
    <t>INDUSTRIJSKE PLANTAŽE AD BANJA LUKA</t>
  </si>
  <si>
    <t>IPBL-R-A</t>
  </si>
  <si>
    <t>MH ERS ZP IRCE AD ISTOČNO SARAJEVO</t>
  </si>
  <si>
    <t>IZEN-R-A</t>
  </si>
  <si>
    <t>JUGOPREVOZ AD BILEĆA</t>
  </si>
  <si>
    <t>JGPB-R-A</t>
  </si>
  <si>
    <t>JELŠINGRAD LIVAR LIVNICA ČELIKA AD BANJA LUKA</t>
  </si>
  <si>
    <t>JLLC-R-A</t>
  </si>
  <si>
    <t>KOMUNALAC AD DERVENTA</t>
  </si>
  <si>
    <t>KMND-R-A</t>
  </si>
  <si>
    <t>KOMPRED AD UGLJEVIK</t>
  </si>
  <si>
    <t>KMPD-R-A</t>
  </si>
  <si>
    <t>KP KOMUNALAC AD FOČA</t>
  </si>
  <si>
    <t>KOMF-R-A</t>
  </si>
  <si>
    <t>JP KOMUNALNO AD PALE</t>
  </si>
  <si>
    <t>KPPL-R-A</t>
  </si>
  <si>
    <t>ADDIKO BANK AD</t>
  </si>
  <si>
    <t>KRLB-R-A</t>
  </si>
  <si>
    <t>RŽR LJUBIJA AD PRIJEDOR</t>
  </si>
  <si>
    <t>LJUB-R-A</t>
  </si>
  <si>
    <t>LUKA AD ŠAMAC</t>
  </si>
  <si>
    <t>LKSM-R-A</t>
  </si>
  <si>
    <t>UNICREDIT BANK AD BANJA LUKA</t>
  </si>
  <si>
    <t>NBLB-R-B</t>
  </si>
  <si>
    <t>DD NOVI BIMEKS BRČKO - U STEČAJU</t>
  </si>
  <si>
    <t>NBS9-R-A</t>
  </si>
  <si>
    <t>SRPSKE POŠTE AD BANJA LUKA</t>
  </si>
  <si>
    <t>POST-R-A</t>
  </si>
  <si>
    <t>NESTRO PETROL AD BANJA LUKA</t>
  </si>
  <si>
    <t>PTRL-R-A</t>
  </si>
  <si>
    <t>POSLOVNA ZONA AD BANJA LUKA</t>
  </si>
  <si>
    <t>PZBL-R-A</t>
  </si>
  <si>
    <t>MJEŠOVITI HOLDING ERS, MP AD TREBINJE-ZP RITE GACKO AD GACKO</t>
  </si>
  <si>
    <t>RITE-R-A</t>
  </si>
  <si>
    <t>RAFINERIJA NAFTE BROD AD</t>
  </si>
  <si>
    <t>RNAF-R-A</t>
  </si>
  <si>
    <t>R I TE UGLJEVIK AD UGLJEVIK</t>
  </si>
  <si>
    <t>RTEU-R-A</t>
  </si>
  <si>
    <t>TELEKOM SRPSKE AD BANJA LUKA</t>
  </si>
  <si>
    <t>TLKM-R-A</t>
  </si>
  <si>
    <t>TESLA AD BRČKO</t>
  </si>
  <si>
    <t>TSL9-R-A</t>
  </si>
  <si>
    <t>UNIS-USHA AD VIŠEGRAD</t>
  </si>
  <si>
    <t>USHA-R-A</t>
  </si>
  <si>
    <t>VODOVOD AD BANJA LUKA</t>
  </si>
  <si>
    <t>VDBL-R-A</t>
  </si>
  <si>
    <t>JP VODOVOD I KANALIZACIJA AD PALE</t>
  </si>
  <si>
    <t>VDPL-R-A</t>
  </si>
  <si>
    <t>VODOVOD I KANALIZACIJA AD</t>
  </si>
  <si>
    <t>VKBJ-R-A</t>
  </si>
  <si>
    <t>IZVOR PVIK AD FOČA</t>
  </si>
  <si>
    <t>VKIF-R-A</t>
  </si>
  <si>
    <t>VETERINARSKA STANICA AD BIJELJINA - U STEČAJU</t>
  </si>
  <si>
    <t>VSBN-R-A</t>
  </si>
  <si>
    <t>VETERINARSKA STANICA AD DOBOJ</t>
  </si>
  <si>
    <t>VSDB-R-A</t>
  </si>
  <si>
    <t>3. Akcije zatvorenih investicionih fondova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</si>
  <si>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</si>
  <si>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</si>
  <si>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</si>
  <si>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</si>
  <si>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</t>
  </si>
  <si>
    <t>Zakonski zastupnik</t>
  </si>
  <si>
    <t>Lice sa licencom</t>
  </si>
  <si>
    <t>Ukupna nominalna vrijednost</t>
  </si>
  <si>
    <t xml:space="preserve">Ukupna nabavna vrijednost </t>
  </si>
  <si>
    <t>Učešće u vrijednosti emisije (%)</t>
  </si>
  <si>
    <t>oznaka HOV</t>
  </si>
  <si>
    <t>I - Obveznice domaćih izdavalaca</t>
  </si>
  <si>
    <t>1. Državne obveznice</t>
  </si>
  <si>
    <t>REPUBLIKA SRPSKA - MINISTARSTVO FINANSIJA</t>
  </si>
  <si>
    <t>RSRS-O-A</t>
  </si>
  <si>
    <t>RSRS-O-B</t>
  </si>
  <si>
    <t>RSRS-O-C</t>
  </si>
  <si>
    <t>RSRS-O-D</t>
  </si>
  <si>
    <t>RSRS-O-E</t>
  </si>
  <si>
    <t>RSRS-O-F</t>
  </si>
  <si>
    <t>RSRS-O-G</t>
  </si>
  <si>
    <t>RSRS-O-H</t>
  </si>
  <si>
    <t>RSRS-O-I</t>
  </si>
  <si>
    <t>RSRS-O-J</t>
  </si>
  <si>
    <t>RSRS-O-K</t>
  </si>
  <si>
    <t>RSRS-O-M</t>
  </si>
  <si>
    <t>RSRS-O-N</t>
  </si>
  <si>
    <t>RSRS-O-P</t>
  </si>
  <si>
    <t>2. Obveznice jedinica lokalne samouprave i obveznice drugih pravnih lica izdate uz garanciju Vlade RS</t>
  </si>
  <si>
    <t>3. Obveznice domaćih pravnih lica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</si>
  <si>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</si>
  <si>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</si>
  <si>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</si>
  <si>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</si>
  <si>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</si>
  <si>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</si>
  <si>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</si>
  <si>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IZVJEŠTAJ O STRUKTURI ULAGANJA INVESTICIONOG FONDA - AKCIJE na dan  30.09.2022. GODINE</t>
  </si>
  <si>
    <t>IZVJEŠTAJ O STRUKTURI ULAGANJA INVESTICIONOG FONDA - OBVEZNICE na dan 30.09.2022. GODINE</t>
  </si>
  <si>
    <t>Ulaganja po</t>
  </si>
  <si>
    <t>emitentu -</t>
  </si>
  <si>
    <t>KOD</t>
  </si>
  <si>
    <t>Količina</t>
  </si>
  <si>
    <t>Nabavna</t>
  </si>
  <si>
    <t>vrijednost</t>
  </si>
  <si>
    <t>Fer</t>
  </si>
  <si>
    <t>Reval. fin.</t>
  </si>
  <si>
    <t>sredstava</t>
  </si>
  <si>
    <t>po fer vr. kroz</t>
  </si>
  <si>
    <t>ostali uk. rezultat</t>
  </si>
  <si>
    <t>Reval. po</t>
  </si>
  <si>
    <t>osnovu</t>
  </si>
  <si>
    <t>instr.</t>
  </si>
  <si>
    <t>zaštite</t>
  </si>
  <si>
    <t>Kumulativni</t>
  </si>
  <si>
    <t>nerealiz. D/G</t>
  </si>
  <si>
    <t>priznat kroz</t>
  </si>
  <si>
    <t>bilans uspjeha</t>
  </si>
  <si>
    <t>Nerealiz. D/G</t>
  </si>
  <si>
    <t>rezultat</t>
  </si>
  <si>
    <t>perioda</t>
  </si>
  <si>
    <t>Amort.</t>
  </si>
  <si>
    <t>diskonta</t>
  </si>
  <si>
    <t>(premije)</t>
  </si>
  <si>
    <t>fin. sred.</t>
  </si>
  <si>
    <t>Nerealiz.</t>
  </si>
  <si>
    <t>dobitak/gubitak</t>
  </si>
  <si>
    <t>tekućeg perioda</t>
  </si>
  <si>
    <t>Promjene</t>
  </si>
  <si>
    <t>Redovne akcije</t>
  </si>
  <si>
    <t>Ukupno:</t>
  </si>
  <si>
    <t>IZVJEŠTAJ O NEREALIZOVANIM DOBICIMA (GUBICIMA) INVESTICIONOG FONDA na dan 30.09.2022.</t>
  </si>
</sst>
</file>

<file path=xl/styles.xml><?xml version="1.0" encoding="utf-8"?>
<styleSheet xmlns="http://schemas.openxmlformats.org/spreadsheetml/2006/main">
  <numFmts count="2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00"/>
    <numFmt numFmtId="165" formatCode="_-* #,##0.00&quot;KM&quot;_-;\-* #,##0.00&quot;KM&quot;_-;_-* &quot;-&quot;??&quot;KM&quot;_-;_-@_-"/>
    <numFmt numFmtId="166" formatCode="#,##0.000000"/>
    <numFmt numFmtId="167" formatCode="0;[Red]0"/>
    <numFmt numFmtId="168" formatCode="#,##0;[Red]#,##0"/>
    <numFmt numFmtId="169" formatCode="0.0000"/>
    <numFmt numFmtId="170" formatCode="#,##0.00;[Red]#,##0.00"/>
    <numFmt numFmtId="171" formatCode="###0.000000;###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11"/>
      <color indexed="63"/>
      <name val="Segoe UI"/>
      <family val="2"/>
    </font>
    <font>
      <b/>
      <sz val="8"/>
      <color indexed="63"/>
      <name val="Arial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0"/>
      <name val="Arial"/>
      <family val="2"/>
    </font>
    <font>
      <sz val="11"/>
      <color rgb="FF404040"/>
      <name val="Segoe UI"/>
      <family val="2"/>
    </font>
    <font>
      <b/>
      <sz val="8"/>
      <color rgb="FF404040"/>
      <name val="Arial"/>
      <family val="2"/>
    </font>
    <font>
      <sz val="11"/>
      <color rgb="FF40404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3" fontId="2" fillId="0" borderId="10" xfId="0" applyNumberFormat="1" applyFont="1" applyBorder="1" applyAlignment="1">
      <alignment/>
    </xf>
    <xf numFmtId="16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4" fontId="2" fillId="0" borderId="10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35" borderId="13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1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2" fillId="0" borderId="1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 vertical="center"/>
    </xf>
    <xf numFmtId="4" fontId="2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5" borderId="17" xfId="0" applyFont="1" applyFill="1" applyBorder="1" applyAlignment="1">
      <alignment horizontal="center" vertical="center"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2" fillId="0" borderId="0" xfId="53" applyFont="1" applyFill="1">
      <alignment/>
      <protection/>
    </xf>
    <xf numFmtId="0" fontId="0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4" fontId="2" fillId="0" borderId="0" xfId="53" applyNumberFormat="1" applyFont="1" applyFill="1">
      <alignment/>
      <protection/>
    </xf>
    <xf numFmtId="4" fontId="2" fillId="0" borderId="0" xfId="53" applyNumberFormat="1" applyFont="1" applyFill="1" applyAlignment="1">
      <alignment/>
      <protection/>
    </xf>
    <xf numFmtId="0" fontId="2" fillId="0" borderId="0" xfId="53" applyFont="1" applyFill="1" applyBorder="1" applyAlignment="1">
      <alignment/>
      <protection/>
    </xf>
    <xf numFmtId="166" fontId="2" fillId="0" borderId="0" xfId="53" applyNumberFormat="1" applyFont="1" applyFill="1" applyBorder="1" applyAlignment="1">
      <alignment/>
      <protection/>
    </xf>
    <xf numFmtId="0" fontId="2" fillId="0" borderId="0" xfId="53" applyFont="1" applyFill="1" applyBorder="1">
      <alignment/>
      <protection/>
    </xf>
    <xf numFmtId="0" fontId="2" fillId="0" borderId="0" xfId="53" applyFont="1" applyFill="1" applyAlignment="1">
      <alignment horizontal="center"/>
      <protection/>
    </xf>
    <xf numFmtId="4" fontId="2" fillId="0" borderId="0" xfId="53" applyNumberFormat="1" applyFont="1" applyFill="1" applyBorder="1" applyAlignment="1">
      <alignment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3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7" xfId="53" applyNumberFormat="1" applyFont="1" applyFill="1" applyBorder="1" applyAlignment="1">
      <alignment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3" fontId="2" fillId="0" borderId="15" xfId="53" applyNumberFormat="1" applyFont="1" applyFill="1" applyBorder="1" applyAlignment="1">
      <alignment vertical="center" wrapText="1"/>
      <protection/>
    </xf>
    <xf numFmtId="164" fontId="2" fillId="0" borderId="15" xfId="53" applyNumberFormat="1" applyFont="1" applyFill="1" applyBorder="1" applyAlignment="1">
      <alignment vertical="center" wrapText="1"/>
      <protection/>
    </xf>
    <xf numFmtId="0" fontId="2" fillId="0" borderId="15" xfId="53" applyFont="1" applyFill="1" applyBorder="1" applyAlignment="1">
      <alignment vertical="center" wrapText="1"/>
      <protection/>
    </xf>
    <xf numFmtId="4" fontId="2" fillId="0" borderId="15" xfId="53" applyNumberFormat="1" applyFont="1" applyFill="1" applyBorder="1" applyAlignment="1">
      <alignment vertical="center" wrapText="1"/>
      <protection/>
    </xf>
    <xf numFmtId="166" fontId="2" fillId="0" borderId="15" xfId="53" applyNumberFormat="1" applyFont="1" applyFill="1" applyBorder="1" applyAlignment="1">
      <alignment vertical="center" wrapText="1"/>
      <protection/>
    </xf>
    <xf numFmtId="166" fontId="2" fillId="0" borderId="16" xfId="53" applyNumberFormat="1" applyFont="1" applyFill="1" applyBorder="1" applyAlignment="1">
      <alignment vertical="center" wrapText="1"/>
      <protection/>
    </xf>
    <xf numFmtId="0" fontId="2" fillId="0" borderId="18" xfId="53" applyFont="1" applyFill="1" applyBorder="1" applyAlignment="1">
      <alignment vertical="center"/>
      <protection/>
    </xf>
    <xf numFmtId="0" fontId="2" fillId="0" borderId="13" xfId="53" applyFont="1" applyFill="1" applyBorder="1" applyAlignment="1">
      <alignment vertical="center"/>
      <protection/>
    </xf>
    <xf numFmtId="3" fontId="2" fillId="0" borderId="19" xfId="53" applyNumberFormat="1" applyFont="1" applyFill="1" applyBorder="1" applyAlignment="1">
      <alignment vertical="center"/>
      <protection/>
    </xf>
    <xf numFmtId="164" fontId="2" fillId="0" borderId="19" xfId="53" applyNumberFormat="1" applyFont="1" applyFill="1" applyBorder="1" applyAlignment="1">
      <alignment vertical="center"/>
      <protection/>
    </xf>
    <xf numFmtId="0" fontId="2" fillId="0" borderId="19" xfId="53" applyFont="1" applyFill="1" applyBorder="1" applyAlignment="1">
      <alignment vertical="center"/>
      <protection/>
    </xf>
    <xf numFmtId="4" fontId="2" fillId="0" borderId="19" xfId="53" applyNumberFormat="1" applyFont="1" applyFill="1" applyBorder="1" applyAlignment="1">
      <alignment vertical="center"/>
      <protection/>
    </xf>
    <xf numFmtId="166" fontId="2" fillId="0" borderId="19" xfId="53" applyNumberFormat="1" applyFont="1" applyFill="1" applyBorder="1" applyAlignment="1">
      <alignment vertical="center"/>
      <protection/>
    </xf>
    <xf numFmtId="166" fontId="2" fillId="0" borderId="20" xfId="53" applyNumberFormat="1" applyFont="1" applyFill="1" applyBorder="1" applyAlignment="1">
      <alignment vertical="center"/>
      <protection/>
    </xf>
    <xf numFmtId="0" fontId="49" fillId="37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vertical="top" wrapText="1"/>
      <protection/>
    </xf>
    <xf numFmtId="0" fontId="2" fillId="0" borderId="12" xfId="53" applyFont="1" applyFill="1" applyBorder="1" applyAlignment="1">
      <alignment horizontal="right" vertical="top" wrapText="1"/>
      <protection/>
    </xf>
    <xf numFmtId="0" fontId="2" fillId="0" borderId="12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 vertical="top" wrapText="1"/>
      <protection/>
    </xf>
    <xf numFmtId="0" fontId="0" fillId="0" borderId="0" xfId="53" applyFont="1" applyFill="1" applyAlignment="1">
      <alignment horizontal="center"/>
      <protection/>
    </xf>
    <xf numFmtId="0" fontId="2" fillId="0" borderId="12" xfId="53" applyFont="1" applyFill="1" applyBorder="1">
      <alignment/>
      <protection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3" fontId="2" fillId="0" borderId="10" xfId="53" applyNumberFormat="1" applyFont="1" applyFill="1" applyBorder="1" applyAlignment="1">
      <alignment horizontal="center"/>
      <protection/>
    </xf>
    <xf numFmtId="4" fontId="4" fillId="0" borderId="10" xfId="53" applyNumberFormat="1" applyFont="1" applyFill="1" applyBorder="1">
      <alignment/>
      <protection/>
    </xf>
    <xf numFmtId="167" fontId="2" fillId="0" borderId="10" xfId="53" applyNumberFormat="1" applyFont="1" applyFill="1" applyBorder="1" applyAlignment="1">
      <alignment horizontal="center"/>
      <protection/>
    </xf>
    <xf numFmtId="0" fontId="0" fillId="0" borderId="10" xfId="53" applyFont="1" applyFill="1" applyBorder="1">
      <alignment/>
      <protection/>
    </xf>
    <xf numFmtId="1" fontId="2" fillId="0" borderId="10" xfId="53" applyNumberFormat="1" applyFont="1" applyFill="1" applyBorder="1" applyAlignment="1">
      <alignment horizontal="center"/>
      <protection/>
    </xf>
    <xf numFmtId="168" fontId="2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>
      <alignment/>
      <protection/>
    </xf>
    <xf numFmtId="0" fontId="2" fillId="0" borderId="10" xfId="53" applyFont="1" applyFill="1" applyBorder="1" applyAlignment="1">
      <alignment horizontal="right" vertical="top" wrapText="1"/>
      <protection/>
    </xf>
    <xf numFmtId="164" fontId="2" fillId="0" borderId="10" xfId="53" applyNumberFormat="1" applyFont="1" applyFill="1" applyBorder="1" applyAlignment="1">
      <alignment vertical="top" wrapText="1"/>
      <protection/>
    </xf>
    <xf numFmtId="4" fontId="4" fillId="0" borderId="10" xfId="53" applyNumberFormat="1" applyFont="1" applyFill="1" applyBorder="1" applyAlignment="1">
      <alignment horizontal="righ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1" fontId="2" fillId="0" borderId="10" xfId="53" applyNumberFormat="1" applyFont="1" applyFill="1" applyBorder="1">
      <alignment/>
      <protection/>
    </xf>
    <xf numFmtId="0" fontId="4" fillId="0" borderId="10" xfId="53" applyFont="1" applyFill="1" applyBorder="1" applyAlignment="1">
      <alignment horizontal="left" vertical="top" wrapText="1"/>
      <protection/>
    </xf>
    <xf numFmtId="3" fontId="2" fillId="0" borderId="10" xfId="53" applyNumberFormat="1" applyFont="1" applyFill="1" applyBorder="1" applyAlignment="1">
      <alignment vertical="top" wrapText="1"/>
      <protection/>
    </xf>
    <xf numFmtId="169" fontId="4" fillId="0" borderId="10" xfId="53" applyNumberFormat="1" applyFont="1" applyFill="1" applyBorder="1" applyAlignment="1">
      <alignment vertical="top" wrapText="1"/>
      <protection/>
    </xf>
    <xf numFmtId="4" fontId="2" fillId="0" borderId="10" xfId="53" applyNumberFormat="1" applyFont="1" applyFill="1" applyBorder="1" applyAlignment="1">
      <alignment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4" fontId="4" fillId="0" borderId="10" xfId="53" applyNumberFormat="1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10" xfId="53" applyFont="1" applyFill="1" applyBorder="1">
      <alignment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15" xfId="53" applyFont="1" applyFill="1" applyBorder="1" applyAlignment="1">
      <alignment horizontal="left"/>
      <protection/>
    </xf>
    <xf numFmtId="0" fontId="2" fillId="0" borderId="15" xfId="53" applyFont="1" applyFill="1" applyBorder="1" applyAlignment="1">
      <alignment/>
      <protection/>
    </xf>
    <xf numFmtId="3" fontId="2" fillId="0" borderId="10" xfId="53" applyNumberFormat="1" applyFont="1" applyFill="1" applyBorder="1" applyAlignment="1">
      <alignment/>
      <protection/>
    </xf>
    <xf numFmtId="164" fontId="2" fillId="0" borderId="10" xfId="53" applyNumberFormat="1" applyFont="1" applyFill="1" applyBorder="1" applyAlignment="1">
      <alignment/>
      <protection/>
    </xf>
    <xf numFmtId="170" fontId="4" fillId="0" borderId="10" xfId="53" applyNumberFormat="1" applyFont="1" applyFill="1" applyBorder="1">
      <alignment/>
      <protection/>
    </xf>
    <xf numFmtId="164" fontId="2" fillId="0" borderId="10" xfId="53" applyNumberFormat="1" applyFont="1" applyFill="1" applyBorder="1">
      <alignment/>
      <protection/>
    </xf>
    <xf numFmtId="4" fontId="4" fillId="0" borderId="10" xfId="53" applyNumberFormat="1" applyFont="1" applyFill="1" applyBorder="1" applyAlignment="1">
      <alignment/>
      <protection/>
    </xf>
    <xf numFmtId="166" fontId="4" fillId="0" borderId="10" xfId="53" applyNumberFormat="1" applyFont="1" applyFill="1" applyBorder="1">
      <alignment/>
      <protection/>
    </xf>
    <xf numFmtId="166" fontId="4" fillId="0" borderId="10" xfId="53" applyNumberFormat="1" applyFont="1" applyFill="1" applyBorder="1" applyAlignment="1">
      <alignment/>
      <protection/>
    </xf>
    <xf numFmtId="0" fontId="4" fillId="0" borderId="14" xfId="53" applyFont="1" applyFill="1" applyBorder="1" applyAlignment="1">
      <alignment/>
      <protection/>
    </xf>
    <xf numFmtId="0" fontId="4" fillId="0" borderId="15" xfId="53" applyFont="1" applyFill="1" applyBorder="1" applyAlignment="1">
      <alignment/>
      <protection/>
    </xf>
    <xf numFmtId="3" fontId="4" fillId="0" borderId="10" xfId="53" applyNumberFormat="1" applyFont="1" applyFill="1" applyBorder="1" applyAlignment="1">
      <alignment/>
      <protection/>
    </xf>
    <xf numFmtId="164" fontId="4" fillId="0" borderId="10" xfId="53" applyNumberFormat="1" applyFont="1" applyFill="1" applyBorder="1" applyAlignment="1">
      <alignment/>
      <protection/>
    </xf>
    <xf numFmtId="170" fontId="4" fillId="0" borderId="1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>
      <alignment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166" fontId="2" fillId="0" borderId="0" xfId="53" applyNumberFormat="1" applyFont="1" applyFill="1">
      <alignment/>
      <protection/>
    </xf>
    <xf numFmtId="170" fontId="2" fillId="0" borderId="0" xfId="53" applyNumberFormat="1" applyFont="1" applyFill="1" applyBorder="1">
      <alignment/>
      <protection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10" fillId="0" borderId="0" xfId="53" applyFont="1" applyBorder="1" applyAlignment="1">
      <alignment vertical="center"/>
      <protection/>
    </xf>
    <xf numFmtId="0" fontId="2" fillId="0" borderId="13" xfId="53" applyFont="1" applyFill="1" applyBorder="1" applyAlignment="1">
      <alignment vertical="center" wrapText="1"/>
      <protection/>
    </xf>
    <xf numFmtId="0" fontId="10" fillId="0" borderId="0" xfId="53" applyFont="1" applyBorder="1" applyAlignment="1">
      <alignment horizontal="left" vertical="center"/>
      <protection/>
    </xf>
    <xf numFmtId="0" fontId="0" fillId="0" borderId="0" xfId="53" applyFill="1">
      <alignment/>
      <protection/>
    </xf>
    <xf numFmtId="0" fontId="49" fillId="37" borderId="10" xfId="0" applyFont="1" applyFill="1" applyBorder="1" applyAlignment="1">
      <alignment horizontal="center" wrapText="1"/>
    </xf>
    <xf numFmtId="4" fontId="49" fillId="37" borderId="10" xfId="0" applyNumberFormat="1" applyFont="1" applyFill="1" applyBorder="1" applyAlignment="1">
      <alignment horizontal="right" wrapText="1"/>
    </xf>
    <xf numFmtId="0" fontId="49" fillId="37" borderId="10" xfId="0" applyFont="1" applyFill="1" applyBorder="1" applyAlignment="1">
      <alignment horizontal="right" wrapText="1"/>
    </xf>
    <xf numFmtId="0" fontId="2" fillId="0" borderId="17" xfId="53" applyFont="1" applyFill="1" applyBorder="1" applyAlignment="1">
      <alignment vertical="center"/>
      <protection/>
    </xf>
    <xf numFmtId="0" fontId="2" fillId="0" borderId="17" xfId="53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/>
      <protection/>
    </xf>
    <xf numFmtId="0" fontId="2" fillId="0" borderId="15" xfId="53" applyFont="1" applyFill="1" applyBorder="1" applyAlignment="1">
      <alignment vertical="center"/>
      <protection/>
    </xf>
    <xf numFmtId="171" fontId="2" fillId="0" borderId="10" xfId="53" applyNumberFormat="1" applyFont="1" applyFill="1" applyBorder="1" applyAlignment="1">
      <alignment vertical="top" wrapText="1"/>
      <protection/>
    </xf>
    <xf numFmtId="4" fontId="2" fillId="0" borderId="10" xfId="53" applyNumberFormat="1" applyFont="1" applyFill="1" applyBorder="1" applyAlignment="1">
      <alignment/>
      <protection/>
    </xf>
    <xf numFmtId="1" fontId="2" fillId="0" borderId="10" xfId="53" applyNumberFormat="1" applyFont="1" applyFill="1" applyBorder="1" applyAlignment="1">
      <alignment/>
      <protection/>
    </xf>
    <xf numFmtId="170" fontId="2" fillId="0" borderId="10" xfId="53" applyNumberFormat="1" applyFont="1" applyFill="1" applyBorder="1">
      <alignment/>
      <protection/>
    </xf>
    <xf numFmtId="3" fontId="2" fillId="0" borderId="10" xfId="53" applyNumberFormat="1" applyFont="1" applyFill="1" applyBorder="1">
      <alignment/>
      <protection/>
    </xf>
    <xf numFmtId="4" fontId="2" fillId="0" borderId="10" xfId="53" applyNumberFormat="1" applyFont="1" applyFill="1" applyBorder="1" applyAlignment="1">
      <alignment horizontal="right"/>
      <protection/>
    </xf>
    <xf numFmtId="1" fontId="2" fillId="0" borderId="10" xfId="53" applyNumberFormat="1" applyFont="1" applyFill="1" applyBorder="1" applyAlignment="1">
      <alignment horizontal="right"/>
      <protection/>
    </xf>
    <xf numFmtId="49" fontId="2" fillId="0" borderId="10" xfId="53" applyNumberFormat="1" applyFont="1" applyFill="1" applyBorder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10" xfId="53" applyFont="1" applyFill="1" applyBorder="1" applyAlignment="1">
      <alignment/>
      <protection/>
    </xf>
    <xf numFmtId="49" fontId="4" fillId="0" borderId="10" xfId="53" applyNumberFormat="1" applyFont="1" applyFill="1" applyBorder="1" applyAlignment="1">
      <alignment horizontal="right"/>
      <protection/>
    </xf>
    <xf numFmtId="169" fontId="4" fillId="0" borderId="10" xfId="53" applyNumberFormat="1" applyFont="1" applyFill="1" applyBorder="1" applyAlignment="1">
      <alignment horizontal="right"/>
      <protection/>
    </xf>
    <xf numFmtId="0" fontId="9" fillId="0" borderId="0" xfId="53" applyFont="1">
      <alignment/>
      <protection/>
    </xf>
    <xf numFmtId="0" fontId="0" fillId="0" borderId="0" xfId="53" applyFont="1" applyFill="1" applyAlignment="1">
      <alignment/>
      <protection/>
    </xf>
    <xf numFmtId="0" fontId="10" fillId="0" borderId="0" xfId="53" applyFont="1">
      <alignment/>
      <protection/>
    </xf>
    <xf numFmtId="0" fontId="49" fillId="37" borderId="10" xfId="0" applyFont="1" applyFill="1" applyBorder="1" applyAlignment="1">
      <alignment horizontal="left" wrapText="1"/>
    </xf>
    <xf numFmtId="0" fontId="49" fillId="37" borderId="10" xfId="0" applyFont="1" applyFill="1" applyBorder="1" applyAlignment="1">
      <alignment horizontal="left"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3" fontId="2" fillId="0" borderId="10" xfId="53" applyNumberFormat="1" applyFont="1" applyFill="1" applyBorder="1" applyAlignment="1">
      <alignment horizontal="right" vertical="center"/>
      <protection/>
    </xf>
    <xf numFmtId="0" fontId="2" fillId="0" borderId="16" xfId="53" applyFont="1" applyFill="1" applyBorder="1" applyAlignment="1">
      <alignment horizontal="right" vertical="center" wrapText="1"/>
      <protection/>
    </xf>
    <xf numFmtId="1" fontId="2" fillId="0" borderId="10" xfId="53" applyNumberFormat="1" applyFont="1" applyFill="1" applyBorder="1" applyAlignment="1">
      <alignment horizontal="right" vertical="center"/>
      <protection/>
    </xf>
    <xf numFmtId="0" fontId="2" fillId="0" borderId="10" xfId="53" applyFont="1" applyFill="1" applyBorder="1" applyAlignment="1">
      <alignment horizontal="right"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0" fontId="49" fillId="37" borderId="10" xfId="0" applyFont="1" applyFill="1" applyBorder="1" applyAlignment="1">
      <alignment horizontal="left" vertical="top" wrapText="1"/>
    </xf>
    <xf numFmtId="0" fontId="2" fillId="0" borderId="0" xfId="53" applyFont="1" applyFill="1" applyAlignment="1">
      <alignment/>
      <protection/>
    </xf>
    <xf numFmtId="0" fontId="50" fillId="0" borderId="0" xfId="0" applyFont="1" applyAlignment="1">
      <alignment/>
    </xf>
    <xf numFmtId="0" fontId="51" fillId="37" borderId="22" xfId="0" applyFont="1" applyFill="1" applyBorder="1" applyAlignment="1">
      <alignment horizontal="center" vertical="center" wrapText="1"/>
    </xf>
    <xf numFmtId="0" fontId="51" fillId="37" borderId="23" xfId="0" applyFont="1" applyFill="1" applyBorder="1" applyAlignment="1">
      <alignment horizontal="center" vertical="center" wrapText="1"/>
    </xf>
    <xf numFmtId="0" fontId="51" fillId="37" borderId="24" xfId="0" applyFont="1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51" fillId="37" borderId="25" xfId="0" applyFont="1" applyFill="1" applyBorder="1" applyAlignment="1">
      <alignment horizontal="center" vertical="center" wrapText="1"/>
    </xf>
    <xf numFmtId="0" fontId="49" fillId="37" borderId="25" xfId="0" applyFont="1" applyFill="1" applyBorder="1" applyAlignment="1">
      <alignment horizontal="center" wrapText="1"/>
    </xf>
    <xf numFmtId="0" fontId="49" fillId="37" borderId="25" xfId="0" applyFont="1" applyFill="1" applyBorder="1" applyAlignment="1">
      <alignment horizontal="right" wrapText="1"/>
    </xf>
    <xf numFmtId="4" fontId="49" fillId="37" borderId="25" xfId="0" applyNumberFormat="1" applyFont="1" applyFill="1" applyBorder="1" applyAlignment="1">
      <alignment horizontal="right" wrapText="1"/>
    </xf>
    <xf numFmtId="0" fontId="51" fillId="37" borderId="25" xfId="0" applyFont="1" applyFill="1" applyBorder="1" applyAlignment="1">
      <alignment horizontal="center" wrapText="1"/>
    </xf>
    <xf numFmtId="4" fontId="51" fillId="37" borderId="25" xfId="0" applyNumberFormat="1" applyFont="1" applyFill="1" applyBorder="1" applyAlignment="1">
      <alignment horizontal="right" wrapText="1"/>
    </xf>
    <xf numFmtId="0" fontId="51" fillId="37" borderId="25" xfId="0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" fontId="2" fillId="0" borderId="14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5" fontId="2" fillId="0" borderId="0" xfId="42" applyFont="1" applyAlignment="1">
      <alignment horizontal="left" vertical="center" wrapText="1"/>
    </xf>
    <xf numFmtId="4" fontId="3" fillId="0" borderId="14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3" xfId="53" applyFont="1" applyFill="1" applyBorder="1" applyAlignment="1">
      <alignment horizontal="center" vertical="center" textRotation="90"/>
      <protection/>
    </xf>
    <xf numFmtId="0" fontId="2" fillId="0" borderId="12" xfId="53" applyFont="1" applyFill="1" applyBorder="1" applyAlignment="1">
      <alignment horizontal="center" vertical="center" textRotation="90"/>
      <protection/>
    </xf>
    <xf numFmtId="0" fontId="2" fillId="0" borderId="17" xfId="53" applyFont="1" applyFill="1" applyBorder="1" applyAlignment="1">
      <alignment horizontal="center" vertical="center" textRotation="90"/>
      <protection/>
    </xf>
    <xf numFmtId="164" fontId="2" fillId="0" borderId="13" xfId="53" applyNumberFormat="1" applyFont="1" applyFill="1" applyBorder="1" applyAlignment="1">
      <alignment horizontal="center" vertical="center" wrapText="1"/>
      <protection/>
    </xf>
    <xf numFmtId="164" fontId="2" fillId="0" borderId="12" xfId="53" applyNumberFormat="1" applyFont="1" applyFill="1" applyBorder="1" applyAlignment="1">
      <alignment horizontal="center" vertical="center" wrapText="1"/>
      <protection/>
    </xf>
    <xf numFmtId="164" fontId="2" fillId="0" borderId="17" xfId="53" applyNumberFormat="1" applyFont="1" applyFill="1" applyBorder="1" applyAlignment="1">
      <alignment horizontal="center" vertical="center" wrapText="1"/>
      <protection/>
    </xf>
    <xf numFmtId="4" fontId="2" fillId="0" borderId="13" xfId="53" applyNumberFormat="1" applyFont="1" applyFill="1" applyBorder="1" applyAlignment="1">
      <alignment horizontal="center" vertical="center" wrapText="1"/>
      <protection/>
    </xf>
    <xf numFmtId="4" fontId="2" fillId="0" borderId="12" xfId="53" applyNumberFormat="1" applyFont="1" applyFill="1" applyBorder="1" applyAlignment="1">
      <alignment horizontal="center" vertical="center" wrapText="1"/>
      <protection/>
    </xf>
    <xf numFmtId="4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/>
      <protection/>
    </xf>
    <xf numFmtId="0" fontId="2" fillId="0" borderId="14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3" fontId="2" fillId="0" borderId="13" xfId="53" applyNumberFormat="1" applyFont="1" applyFill="1" applyBorder="1" applyAlignment="1">
      <alignment horizontal="center" vertical="center" wrapText="1"/>
      <protection/>
    </xf>
    <xf numFmtId="3" fontId="2" fillId="0" borderId="12" xfId="53" applyNumberFormat="1" applyFont="1" applyFill="1" applyBorder="1" applyAlignment="1">
      <alignment horizontal="center" vertical="center" wrapText="1"/>
      <protection/>
    </xf>
    <xf numFmtId="3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/>
      <protection/>
    </xf>
    <xf numFmtId="0" fontId="2" fillId="0" borderId="26" xfId="53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2" fillId="0" borderId="15" xfId="53" applyFon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/>
      <protection/>
    </xf>
    <xf numFmtId="166" fontId="2" fillId="0" borderId="18" xfId="53" applyNumberFormat="1" applyFont="1" applyFill="1" applyBorder="1" applyAlignment="1">
      <alignment horizontal="center" vertical="center" wrapText="1"/>
      <protection/>
    </xf>
    <xf numFmtId="166" fontId="2" fillId="0" borderId="26" xfId="53" applyNumberFormat="1" applyFont="1" applyFill="1" applyBorder="1" applyAlignment="1">
      <alignment horizontal="center" vertical="center" wrapText="1"/>
      <protection/>
    </xf>
    <xf numFmtId="166" fontId="2" fillId="0" borderId="21" xfId="53" applyNumberFormat="1" applyFont="1" applyFill="1" applyBorder="1" applyAlignment="1">
      <alignment horizontal="center" vertical="center" wrapText="1"/>
      <protection/>
    </xf>
    <xf numFmtId="166" fontId="2" fillId="0" borderId="13" xfId="53" applyNumberFormat="1" applyFont="1" applyFill="1" applyBorder="1" applyAlignment="1">
      <alignment horizontal="center" vertical="center" wrapText="1"/>
      <protection/>
    </xf>
    <xf numFmtId="166" fontId="2" fillId="0" borderId="12" xfId="53" applyNumberFormat="1" applyFont="1" applyFill="1" applyBorder="1" applyAlignment="1">
      <alignment horizontal="center" vertical="center" wrapText="1"/>
      <protection/>
    </xf>
    <xf numFmtId="166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8" xfId="53" applyFont="1" applyFill="1" applyBorder="1" applyAlignment="1">
      <alignment horizontal="center" vertical="center" wrapText="1"/>
      <protection/>
    </xf>
    <xf numFmtId="0" fontId="2" fillId="0" borderId="26" xfId="53" applyFont="1" applyFill="1" applyBorder="1" applyAlignment="1">
      <alignment horizontal="center" vertical="center" wrapText="1"/>
      <protection/>
    </xf>
    <xf numFmtId="0" fontId="2" fillId="0" borderId="21" xfId="53" applyFont="1" applyFill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center" vertical="center"/>
      <protection/>
    </xf>
    <xf numFmtId="0" fontId="2" fillId="0" borderId="26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/>
      <protection/>
    </xf>
    <xf numFmtId="0" fontId="2" fillId="0" borderId="2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28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0" fontId="49" fillId="37" borderId="10" xfId="52" applyFont="1" applyFill="1" applyBorder="1" applyAlignment="1">
      <alignment horizont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4" fillId="0" borderId="16" xfId="53" applyFont="1" applyBorder="1" applyAlignment="1">
      <alignment horizontal="left" vertical="center" wrapText="1"/>
      <protection/>
    </xf>
    <xf numFmtId="0" fontId="2" fillId="0" borderId="18" xfId="53" applyFont="1" applyBorder="1" applyAlignment="1">
      <alignment horizontal="left" vertical="center"/>
      <protection/>
    </xf>
    <xf numFmtId="0" fontId="2" fillId="0" borderId="19" xfId="53" applyFont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2" fillId="0" borderId="21" xfId="53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0" fontId="2" fillId="0" borderId="28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15" xfId="53" applyFont="1" applyFill="1" applyBorder="1" applyAlignment="1">
      <alignment horizontal="left"/>
      <protection/>
    </xf>
    <xf numFmtId="0" fontId="2" fillId="0" borderId="16" xfId="53" applyFont="1" applyFill="1" applyBorder="1" applyAlignment="1">
      <alignment horizontal="left"/>
      <protection/>
    </xf>
    <xf numFmtId="0" fontId="51" fillId="37" borderId="22" xfId="0" applyFont="1" applyFill="1" applyBorder="1" applyAlignment="1">
      <alignment horizontal="center" vertical="center" wrapText="1"/>
    </xf>
    <xf numFmtId="0" fontId="51" fillId="37" borderId="23" xfId="0" applyFont="1" applyFill="1" applyBorder="1" applyAlignment="1">
      <alignment horizontal="center" vertical="center" wrapText="1"/>
    </xf>
    <xf numFmtId="0" fontId="51" fillId="37" borderId="24" xfId="0" applyFont="1" applyFill="1" applyBorder="1" applyAlignment="1">
      <alignment horizontal="center" vertical="center" wrapText="1"/>
    </xf>
    <xf numFmtId="0" fontId="51" fillId="37" borderId="29" xfId="0" applyFont="1" applyFill="1" applyBorder="1" applyAlignment="1">
      <alignment horizontal="left" wrapText="1"/>
    </xf>
    <xf numFmtId="0" fontId="51" fillId="37" borderId="30" xfId="0" applyFont="1" applyFill="1" applyBorder="1" applyAlignment="1">
      <alignment horizontal="left" wrapText="1"/>
    </xf>
    <xf numFmtId="0" fontId="51" fillId="37" borderId="31" xfId="0" applyFont="1" applyFill="1" applyBorder="1" applyAlignment="1">
      <alignment horizontal="left" wrapText="1"/>
    </xf>
    <xf numFmtId="0" fontId="52" fillId="0" borderId="0" xfId="0" applyFont="1" applyAlignment="1">
      <alignment horizontal="center" wrapText="1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rmal 3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4">
      <selection activeCell="A99" sqref="A99"/>
    </sheetView>
  </sheetViews>
  <sheetFormatPr defaultColWidth="9.140625" defaultRowHeight="12.75"/>
  <cols>
    <col min="1" max="1" width="7.57421875" style="0" customWidth="1"/>
    <col min="2" max="2" width="59.28125" style="0" customWidth="1"/>
    <col min="3" max="3" width="1.8515625" style="0" customWidth="1"/>
    <col min="4" max="4" width="3.7109375" style="0" customWidth="1"/>
    <col min="5" max="5" width="3.00390625" style="0" customWidth="1"/>
    <col min="6" max="6" width="3.140625" style="0" customWidth="1"/>
    <col min="7" max="7" width="10.28125" style="0" customWidth="1"/>
    <col min="8" max="8" width="10.00390625" style="0" customWidth="1"/>
    <col min="10" max="10" width="10.140625" style="0" bestFit="1" customWidth="1"/>
  </cols>
  <sheetData>
    <row r="1" spans="1:3" ht="12.75">
      <c r="A1" s="10" t="s">
        <v>487</v>
      </c>
      <c r="B1" s="10"/>
      <c r="C1" s="10"/>
    </row>
    <row r="2" spans="1:3" ht="12.75">
      <c r="A2" s="10" t="s">
        <v>225</v>
      </c>
      <c r="B2" s="10"/>
      <c r="C2" s="10"/>
    </row>
    <row r="3" spans="1:3" ht="12.75">
      <c r="A3" s="10" t="s">
        <v>226</v>
      </c>
      <c r="B3" s="10"/>
      <c r="C3" s="10"/>
    </row>
    <row r="4" spans="1:3" ht="12.75">
      <c r="A4" s="10" t="s">
        <v>227</v>
      </c>
      <c r="B4" s="10"/>
      <c r="C4" s="10"/>
    </row>
    <row r="5" spans="1:3" ht="12.75">
      <c r="A5" s="10" t="s">
        <v>228</v>
      </c>
      <c r="B5" s="10"/>
      <c r="C5" s="10"/>
    </row>
    <row r="6" spans="1:3" ht="12.75">
      <c r="A6" s="10" t="s">
        <v>229</v>
      </c>
      <c r="B6" s="10"/>
      <c r="C6" s="10"/>
    </row>
    <row r="8" spans="2:6" ht="12.75">
      <c r="B8" s="272" t="s">
        <v>471</v>
      </c>
      <c r="C8" s="272"/>
      <c r="D8" s="272"/>
      <c r="E8" s="272"/>
      <c r="F8" s="272"/>
    </row>
    <row r="9" spans="2:6" ht="12.75">
      <c r="B9" s="272" t="s">
        <v>472</v>
      </c>
      <c r="C9" s="272"/>
      <c r="D9" s="272"/>
      <c r="E9" s="272"/>
      <c r="F9" s="272"/>
    </row>
    <row r="10" spans="2:6" ht="12.75">
      <c r="B10" s="273" t="s">
        <v>491</v>
      </c>
      <c r="C10" s="273"/>
      <c r="D10" s="273"/>
      <c r="E10" s="273"/>
      <c r="F10" s="273"/>
    </row>
    <row r="11" ht="12.75">
      <c r="H11" t="s">
        <v>127</v>
      </c>
    </row>
    <row r="12" spans="1:8" ht="41.25" customHeight="1">
      <c r="A12" s="5" t="s">
        <v>233</v>
      </c>
      <c r="B12" s="3" t="s">
        <v>475</v>
      </c>
      <c r="C12" s="6" t="s">
        <v>476</v>
      </c>
      <c r="D12" s="269" t="s">
        <v>477</v>
      </c>
      <c r="E12" s="270"/>
      <c r="F12" s="271"/>
      <c r="G12" s="6" t="s">
        <v>236</v>
      </c>
      <c r="H12" s="6" t="s">
        <v>478</v>
      </c>
    </row>
    <row r="13" spans="1:8" ht="12.75">
      <c r="A13" s="3">
        <v>1</v>
      </c>
      <c r="B13" s="3">
        <v>2</v>
      </c>
      <c r="C13" s="2">
        <v>3</v>
      </c>
      <c r="D13" s="269">
        <v>4</v>
      </c>
      <c r="E13" s="270"/>
      <c r="F13" s="271"/>
      <c r="G13" s="2">
        <v>5</v>
      </c>
      <c r="H13" s="2">
        <v>6</v>
      </c>
    </row>
    <row r="14" spans="1:8" ht="12.75">
      <c r="A14" s="3"/>
      <c r="B14" s="3" t="s">
        <v>473</v>
      </c>
      <c r="C14" s="2"/>
      <c r="D14" s="2"/>
      <c r="E14" s="2"/>
      <c r="F14" s="2"/>
      <c r="G14" s="4"/>
      <c r="H14" s="4"/>
    </row>
    <row r="15" spans="1:8" ht="12.75">
      <c r="A15" s="3">
        <v>10</v>
      </c>
      <c r="B15" s="3" t="s">
        <v>474</v>
      </c>
      <c r="C15" s="2"/>
      <c r="D15" s="2">
        <v>0</v>
      </c>
      <c r="E15" s="2">
        <v>0</v>
      </c>
      <c r="F15" s="2">
        <v>1</v>
      </c>
      <c r="G15" s="4">
        <v>99840</v>
      </c>
      <c r="H15" s="4">
        <v>390993</v>
      </c>
    </row>
    <row r="16" spans="1:8" ht="12.75">
      <c r="A16" s="3"/>
      <c r="B16" s="3" t="s">
        <v>128</v>
      </c>
      <c r="C16" s="2"/>
      <c r="D16" s="2">
        <v>0</v>
      </c>
      <c r="E16" s="2">
        <v>0</v>
      </c>
      <c r="F16" s="2">
        <v>2</v>
      </c>
      <c r="G16" s="4">
        <f>G17+G21+G25+G30</f>
        <v>14424802</v>
      </c>
      <c r="H16" s="4">
        <f>H17+H21+H25+H30</f>
        <v>13174893</v>
      </c>
    </row>
    <row r="17" spans="1:8" ht="12.75">
      <c r="A17" s="3">
        <v>20</v>
      </c>
      <c r="B17" s="3" t="s">
        <v>129</v>
      </c>
      <c r="C17" s="2"/>
      <c r="D17" s="2">
        <v>0</v>
      </c>
      <c r="E17" s="2">
        <v>0</v>
      </c>
      <c r="F17" s="2">
        <v>3</v>
      </c>
      <c r="G17" s="4">
        <f>G18+G19+G20</f>
        <v>0</v>
      </c>
      <c r="H17" s="4">
        <f>H18+H19+H20</f>
        <v>8518893</v>
      </c>
    </row>
    <row r="18" spans="1:8" ht="12.75">
      <c r="A18" s="7">
        <v>200201</v>
      </c>
      <c r="B18" s="3" t="s">
        <v>130</v>
      </c>
      <c r="C18" s="2"/>
      <c r="D18" s="2">
        <v>0</v>
      </c>
      <c r="E18" s="2">
        <v>0</v>
      </c>
      <c r="F18" s="2">
        <v>4</v>
      </c>
      <c r="G18" s="4"/>
      <c r="H18" s="4">
        <v>6972166</v>
      </c>
    </row>
    <row r="19" spans="1:8" ht="12.75">
      <c r="A19" s="3">
        <v>202.203</v>
      </c>
      <c r="B19" s="3" t="s">
        <v>131</v>
      </c>
      <c r="C19" s="2"/>
      <c r="D19" s="2">
        <v>0</v>
      </c>
      <c r="E19" s="2">
        <v>0</v>
      </c>
      <c r="F19" s="2">
        <v>5</v>
      </c>
      <c r="G19" s="4"/>
      <c r="H19" s="4">
        <v>1546727</v>
      </c>
    </row>
    <row r="20" spans="1:8" ht="12.75">
      <c r="A20" s="3">
        <v>204.205</v>
      </c>
      <c r="B20" s="3" t="s">
        <v>132</v>
      </c>
      <c r="C20" s="2"/>
      <c r="D20" s="2">
        <v>0</v>
      </c>
      <c r="E20" s="2">
        <v>0</v>
      </c>
      <c r="F20" s="2">
        <v>6</v>
      </c>
      <c r="G20" s="4"/>
      <c r="H20" s="4"/>
    </row>
    <row r="21" spans="1:10" ht="12.75">
      <c r="A21" s="3">
        <v>21</v>
      </c>
      <c r="B21" s="3" t="s">
        <v>133</v>
      </c>
      <c r="C21" s="2"/>
      <c r="D21" s="2">
        <v>0</v>
      </c>
      <c r="E21" s="2">
        <v>0</v>
      </c>
      <c r="F21" s="2">
        <v>7</v>
      </c>
      <c r="G21" s="4">
        <f>G22+G23+G24</f>
        <v>14424802</v>
      </c>
      <c r="H21" s="4">
        <f>H22+H23+H24</f>
        <v>4656000</v>
      </c>
      <c r="J21" s="57"/>
    </row>
    <row r="22" spans="1:10" ht="33.75">
      <c r="A22" s="5" t="s">
        <v>134</v>
      </c>
      <c r="B22" s="3" t="s">
        <v>136</v>
      </c>
      <c r="C22" s="2"/>
      <c r="D22" s="2">
        <v>0</v>
      </c>
      <c r="E22" s="2">
        <v>0</v>
      </c>
      <c r="F22" s="2">
        <v>8</v>
      </c>
      <c r="G22" s="4">
        <v>11398477</v>
      </c>
      <c r="H22" s="4">
        <v>2874476</v>
      </c>
      <c r="J22" s="57"/>
    </row>
    <row r="23" spans="1:10" ht="33.75">
      <c r="A23" s="5" t="s">
        <v>135</v>
      </c>
      <c r="B23" s="8" t="s">
        <v>137</v>
      </c>
      <c r="C23" s="2"/>
      <c r="D23" s="2">
        <v>0</v>
      </c>
      <c r="E23" s="2">
        <v>0</v>
      </c>
      <c r="F23" s="2">
        <v>9</v>
      </c>
      <c r="G23" s="4">
        <v>3026325</v>
      </c>
      <c r="H23" s="4">
        <v>1781524</v>
      </c>
      <c r="J23" s="57"/>
    </row>
    <row r="24" spans="1:8" ht="12.75">
      <c r="A24" s="3" t="s">
        <v>138</v>
      </c>
      <c r="B24" s="3" t="s">
        <v>139</v>
      </c>
      <c r="C24" s="2"/>
      <c r="D24" s="2">
        <v>0</v>
      </c>
      <c r="E24" s="2">
        <v>1</v>
      </c>
      <c r="F24" s="2">
        <v>0</v>
      </c>
      <c r="G24" s="4"/>
      <c r="H24" s="4"/>
    </row>
    <row r="25" spans="1:8" ht="12.75">
      <c r="A25" s="3">
        <v>22</v>
      </c>
      <c r="B25" s="3" t="s">
        <v>140</v>
      </c>
      <c r="C25" s="2"/>
      <c r="D25" s="2">
        <v>0</v>
      </c>
      <c r="E25" s="2">
        <v>1</v>
      </c>
      <c r="F25" s="2">
        <v>1</v>
      </c>
      <c r="G25" s="4">
        <f>G26+G27+G28+G29</f>
        <v>0</v>
      </c>
      <c r="H25" s="4">
        <f>H26+H27+H28+H29</f>
        <v>0</v>
      </c>
    </row>
    <row r="26" spans="1:8" ht="12.75">
      <c r="A26" s="3" t="s">
        <v>142</v>
      </c>
      <c r="B26" s="3" t="s">
        <v>141</v>
      </c>
      <c r="C26" s="2"/>
      <c r="D26" s="2">
        <v>0</v>
      </c>
      <c r="E26" s="2">
        <v>1</v>
      </c>
      <c r="F26" s="2">
        <v>2</v>
      </c>
      <c r="G26" s="4"/>
      <c r="H26" s="4"/>
    </row>
    <row r="27" spans="1:8" ht="12.75">
      <c r="A27" s="3" t="s">
        <v>144</v>
      </c>
      <c r="B27" s="3" t="s">
        <v>143</v>
      </c>
      <c r="C27" s="2"/>
      <c r="D27" s="2">
        <v>0</v>
      </c>
      <c r="E27" s="2">
        <v>1</v>
      </c>
      <c r="F27" s="2">
        <v>3</v>
      </c>
      <c r="G27" s="4"/>
      <c r="H27" s="4"/>
    </row>
    <row r="28" spans="1:8" ht="12.75">
      <c r="A28" s="3" t="s">
        <v>147</v>
      </c>
      <c r="B28" s="3" t="s">
        <v>145</v>
      </c>
      <c r="C28" s="2"/>
      <c r="D28" s="2">
        <v>0</v>
      </c>
      <c r="E28" s="2">
        <v>1</v>
      </c>
      <c r="F28" s="2">
        <v>4</v>
      </c>
      <c r="G28" s="4"/>
      <c r="H28" s="4"/>
    </row>
    <row r="29" spans="1:8" ht="12.75">
      <c r="A29" s="3" t="s">
        <v>148</v>
      </c>
      <c r="B29" s="3" t="s">
        <v>146</v>
      </c>
      <c r="C29" s="2"/>
      <c r="D29" s="2">
        <v>0</v>
      </c>
      <c r="E29" s="2">
        <v>1</v>
      </c>
      <c r="F29" s="2">
        <v>5</v>
      </c>
      <c r="G29" s="4"/>
      <c r="H29" s="4"/>
    </row>
    <row r="30" spans="1:8" ht="12.75">
      <c r="A30" s="3">
        <v>240</v>
      </c>
      <c r="B30" s="3" t="s">
        <v>149</v>
      </c>
      <c r="C30" s="2"/>
      <c r="D30" s="2">
        <v>0</v>
      </c>
      <c r="E30" s="2">
        <v>1</v>
      </c>
      <c r="F30" s="2">
        <v>6</v>
      </c>
      <c r="G30" s="4"/>
      <c r="H30" s="4"/>
    </row>
    <row r="31" spans="1:8" ht="12.75">
      <c r="A31" s="3">
        <v>30.31</v>
      </c>
      <c r="B31" s="3" t="s">
        <v>150</v>
      </c>
      <c r="C31" s="2"/>
      <c r="D31" s="2">
        <v>0</v>
      </c>
      <c r="E31" s="2">
        <v>1</v>
      </c>
      <c r="F31" s="2">
        <v>7</v>
      </c>
      <c r="G31" s="4">
        <f>G32+G33+G34+G35+G36</f>
        <v>386282</v>
      </c>
      <c r="H31" s="4">
        <f>H32+H33+H34+H35+H36</f>
        <v>180823</v>
      </c>
    </row>
    <row r="32" spans="1:8" ht="12.75">
      <c r="A32" s="3" t="s">
        <v>152</v>
      </c>
      <c r="B32" s="3" t="s">
        <v>151</v>
      </c>
      <c r="C32" s="2"/>
      <c r="D32" s="2">
        <v>0</v>
      </c>
      <c r="E32" s="2">
        <v>1</v>
      </c>
      <c r="F32" s="2">
        <v>8</v>
      </c>
      <c r="G32" s="4"/>
      <c r="H32" s="4"/>
    </row>
    <row r="33" spans="1:8" ht="12.75">
      <c r="A33" s="3" t="s">
        <v>156</v>
      </c>
      <c r="B33" s="3" t="s">
        <v>153</v>
      </c>
      <c r="C33" s="2"/>
      <c r="D33" s="2">
        <v>0</v>
      </c>
      <c r="E33" s="2">
        <v>1</v>
      </c>
      <c r="F33" s="2">
        <v>9</v>
      </c>
      <c r="G33" s="4">
        <v>386282</v>
      </c>
      <c r="H33" s="4">
        <v>180823</v>
      </c>
    </row>
    <row r="34" spans="1:8" ht="12.75">
      <c r="A34" s="3" t="s">
        <v>154</v>
      </c>
      <c r="B34" s="3" t="s">
        <v>155</v>
      </c>
      <c r="C34" s="2"/>
      <c r="D34" s="2">
        <v>0</v>
      </c>
      <c r="E34" s="2">
        <v>2</v>
      </c>
      <c r="F34" s="2">
        <v>0</v>
      </c>
      <c r="G34" s="4"/>
      <c r="H34" s="4"/>
    </row>
    <row r="35" spans="1:8" ht="12.75">
      <c r="A35" s="3" t="s">
        <v>157</v>
      </c>
      <c r="B35" s="3" t="s">
        <v>158</v>
      </c>
      <c r="C35" s="2"/>
      <c r="D35" s="2">
        <v>0</v>
      </c>
      <c r="E35" s="2">
        <v>2</v>
      </c>
      <c r="F35" s="2">
        <v>1</v>
      </c>
      <c r="G35" s="4"/>
      <c r="H35" s="4"/>
    </row>
    <row r="36" spans="1:8" ht="12.75">
      <c r="A36" s="3" t="s">
        <v>159</v>
      </c>
      <c r="B36" s="3" t="s">
        <v>160</v>
      </c>
      <c r="C36" s="2"/>
      <c r="D36" s="2">
        <v>0</v>
      </c>
      <c r="E36" s="2">
        <v>2</v>
      </c>
      <c r="F36" s="2">
        <v>2</v>
      </c>
      <c r="G36" s="4"/>
      <c r="H36" s="4"/>
    </row>
    <row r="37" spans="1:8" ht="12.75">
      <c r="A37" s="3">
        <v>32</v>
      </c>
      <c r="B37" s="3" t="s">
        <v>161</v>
      </c>
      <c r="C37" s="2"/>
      <c r="D37" s="2">
        <v>0</v>
      </c>
      <c r="E37" s="2">
        <v>2</v>
      </c>
      <c r="F37" s="2">
        <v>3</v>
      </c>
      <c r="G37" s="4"/>
      <c r="H37" s="4"/>
    </row>
    <row r="38" spans="1:8" ht="12.75">
      <c r="A38" s="3" t="s">
        <v>162</v>
      </c>
      <c r="B38" s="3" t="s">
        <v>163</v>
      </c>
      <c r="C38" s="2"/>
      <c r="D38" s="2">
        <v>0</v>
      </c>
      <c r="E38" s="2">
        <v>2</v>
      </c>
      <c r="F38" s="2">
        <v>4</v>
      </c>
      <c r="G38" s="4">
        <v>32631</v>
      </c>
      <c r="H38" s="4">
        <v>12786</v>
      </c>
    </row>
    <row r="39" spans="1:8" ht="12.75">
      <c r="A39" s="3">
        <v>34</v>
      </c>
      <c r="B39" s="3" t="s">
        <v>164</v>
      </c>
      <c r="C39" s="2"/>
      <c r="D39" s="2">
        <v>0</v>
      </c>
      <c r="E39" s="2">
        <v>2</v>
      </c>
      <c r="F39" s="2">
        <v>5</v>
      </c>
      <c r="G39" s="4"/>
      <c r="H39" s="4">
        <v>0</v>
      </c>
    </row>
    <row r="40" spans="1:10" ht="12.75">
      <c r="A40" s="3"/>
      <c r="B40" s="3" t="s">
        <v>165</v>
      </c>
      <c r="C40" s="2">
        <v>6</v>
      </c>
      <c r="D40" s="2">
        <v>0</v>
      </c>
      <c r="E40" s="2">
        <v>2</v>
      </c>
      <c r="F40" s="2">
        <v>6</v>
      </c>
      <c r="G40" s="4">
        <f>G15+G16+G31+G37+G38+G39</f>
        <v>14943555</v>
      </c>
      <c r="H40" s="4">
        <f>H15+H16+H31+H37+H38+H39</f>
        <v>13759495</v>
      </c>
      <c r="J40" s="57"/>
    </row>
    <row r="41" spans="1:8" ht="12.75">
      <c r="A41" s="3"/>
      <c r="B41" s="3" t="s">
        <v>166</v>
      </c>
      <c r="C41" s="2"/>
      <c r="D41" s="2"/>
      <c r="E41" s="2"/>
      <c r="F41" s="2"/>
      <c r="G41" s="4"/>
      <c r="H41" s="4"/>
    </row>
    <row r="42" spans="1:8" ht="12.75">
      <c r="A42" s="3">
        <v>40</v>
      </c>
      <c r="B42" s="3" t="s">
        <v>167</v>
      </c>
      <c r="C42" s="2"/>
      <c r="D42" s="2">
        <v>0</v>
      </c>
      <c r="E42" s="2">
        <v>2</v>
      </c>
      <c r="F42" s="2">
        <v>7</v>
      </c>
      <c r="G42" s="4">
        <f>G43+G44</f>
        <v>0</v>
      </c>
      <c r="H42" s="4">
        <f>H43+H44</f>
        <v>0</v>
      </c>
    </row>
    <row r="43" spans="1:8" ht="12.75">
      <c r="A43" s="3">
        <v>400.401</v>
      </c>
      <c r="B43" s="3" t="s">
        <v>168</v>
      </c>
      <c r="C43" s="2"/>
      <c r="D43" s="2">
        <v>0</v>
      </c>
      <c r="E43" s="2">
        <v>2</v>
      </c>
      <c r="F43" s="2">
        <v>8</v>
      </c>
      <c r="G43" s="4"/>
      <c r="H43" s="4"/>
    </row>
    <row r="44" spans="1:8" ht="12.75">
      <c r="A44" s="3">
        <v>409</v>
      </c>
      <c r="B44" s="3" t="s">
        <v>169</v>
      </c>
      <c r="C44" s="2"/>
      <c r="D44" s="2">
        <v>0</v>
      </c>
      <c r="E44" s="2">
        <v>2</v>
      </c>
      <c r="F44" s="2">
        <v>9</v>
      </c>
      <c r="G44" s="4"/>
      <c r="H44" s="4"/>
    </row>
    <row r="45" spans="1:8" ht="12.75">
      <c r="A45" s="3">
        <v>41</v>
      </c>
      <c r="B45" s="3" t="s">
        <v>170</v>
      </c>
      <c r="C45" s="2"/>
      <c r="D45" s="2">
        <v>0</v>
      </c>
      <c r="E45" s="2">
        <v>3</v>
      </c>
      <c r="F45" s="2">
        <v>0</v>
      </c>
      <c r="G45" s="4">
        <f>G46+G47+G48+G49+G50</f>
        <v>1474</v>
      </c>
      <c r="H45" s="4">
        <f>H46+H47+H48+H49+H50</f>
        <v>1503</v>
      </c>
    </row>
    <row r="46" spans="1:8" ht="12.75">
      <c r="A46" s="3">
        <v>410</v>
      </c>
      <c r="B46" s="3" t="s">
        <v>171</v>
      </c>
      <c r="C46" s="2"/>
      <c r="D46" s="2">
        <v>0</v>
      </c>
      <c r="E46" s="2">
        <v>3</v>
      </c>
      <c r="F46" s="2">
        <v>1</v>
      </c>
      <c r="G46" s="4">
        <v>1474</v>
      </c>
      <c r="H46" s="4">
        <v>1318</v>
      </c>
    </row>
    <row r="47" spans="1:8" ht="12.75">
      <c r="A47" s="3">
        <v>411</v>
      </c>
      <c r="B47" s="3" t="s">
        <v>172</v>
      </c>
      <c r="C47" s="2"/>
      <c r="D47" s="2">
        <v>0</v>
      </c>
      <c r="E47" s="2">
        <v>3</v>
      </c>
      <c r="F47" s="2">
        <v>2</v>
      </c>
      <c r="G47" s="4"/>
      <c r="H47" s="4">
        <v>0</v>
      </c>
    </row>
    <row r="48" spans="1:8" ht="12.75">
      <c r="A48" s="3">
        <v>413</v>
      </c>
      <c r="B48" s="3" t="s">
        <v>173</v>
      </c>
      <c r="C48" s="2"/>
      <c r="D48" s="2">
        <v>0</v>
      </c>
      <c r="E48" s="2">
        <v>3</v>
      </c>
      <c r="F48" s="2">
        <v>3</v>
      </c>
      <c r="G48" s="4"/>
      <c r="H48" s="4">
        <v>185</v>
      </c>
    </row>
    <row r="49" spans="1:8" ht="12.75">
      <c r="A49" s="3">
        <v>414</v>
      </c>
      <c r="B49" s="3" t="s">
        <v>174</v>
      </c>
      <c r="C49" s="2"/>
      <c r="D49" s="2">
        <v>0</v>
      </c>
      <c r="E49" s="2">
        <v>3</v>
      </c>
      <c r="F49" s="2">
        <v>4</v>
      </c>
      <c r="G49" s="4"/>
      <c r="H49" s="4"/>
    </row>
    <row r="50" spans="1:8" ht="26.25" customHeight="1">
      <c r="A50" s="116" t="s">
        <v>492</v>
      </c>
      <c r="B50" s="3" t="s">
        <v>175</v>
      </c>
      <c r="C50" s="2"/>
      <c r="D50" s="2">
        <v>0</v>
      </c>
      <c r="E50" s="2">
        <v>3</v>
      </c>
      <c r="F50" s="2">
        <v>5</v>
      </c>
      <c r="G50" s="4"/>
      <c r="H50" s="4"/>
    </row>
    <row r="51" spans="1:8" ht="12.75">
      <c r="A51" s="3">
        <v>42</v>
      </c>
      <c r="B51" s="3" t="s">
        <v>176</v>
      </c>
      <c r="C51" s="2"/>
      <c r="D51" s="2">
        <v>0</v>
      </c>
      <c r="E51" s="2">
        <v>3</v>
      </c>
      <c r="F51" s="2">
        <v>6</v>
      </c>
      <c r="G51" s="4">
        <f>G52+G53</f>
        <v>33337</v>
      </c>
      <c r="H51" s="4">
        <f>H52+H53</f>
        <v>514941</v>
      </c>
    </row>
    <row r="52" spans="1:10" ht="21" customHeight="1">
      <c r="A52" s="5" t="s">
        <v>177</v>
      </c>
      <c r="B52" s="3" t="s">
        <v>178</v>
      </c>
      <c r="C52" s="2"/>
      <c r="D52" s="2">
        <v>0</v>
      </c>
      <c r="E52" s="2">
        <v>3</v>
      </c>
      <c r="F52" s="2">
        <v>7</v>
      </c>
      <c r="G52" s="4">
        <v>33159</v>
      </c>
      <c r="H52" s="4">
        <v>492228</v>
      </c>
      <c r="J52" s="57"/>
    </row>
    <row r="53" spans="1:8" ht="12.75">
      <c r="A53" s="3">
        <v>422</v>
      </c>
      <c r="B53" s="3" t="s">
        <v>179</v>
      </c>
      <c r="C53" s="2"/>
      <c r="D53" s="2">
        <v>0</v>
      </c>
      <c r="E53" s="2">
        <v>3</v>
      </c>
      <c r="F53" s="2">
        <v>8</v>
      </c>
      <c r="G53" s="4">
        <v>178</v>
      </c>
      <c r="H53" s="4">
        <v>22713</v>
      </c>
    </row>
    <row r="54" spans="1:8" ht="12.75">
      <c r="A54" s="3">
        <v>43</v>
      </c>
      <c r="B54" s="3" t="s">
        <v>180</v>
      </c>
      <c r="C54" s="2"/>
      <c r="D54" s="2">
        <v>0</v>
      </c>
      <c r="E54" s="2">
        <v>3</v>
      </c>
      <c r="F54" s="2">
        <v>9</v>
      </c>
      <c r="G54" s="4">
        <f>G55+G56</f>
        <v>0</v>
      </c>
      <c r="H54" s="4">
        <f>H55+H56</f>
        <v>0</v>
      </c>
    </row>
    <row r="55" spans="1:8" ht="12.75">
      <c r="A55" s="3">
        <v>430</v>
      </c>
      <c r="B55" s="3" t="s">
        <v>181</v>
      </c>
      <c r="C55" s="2"/>
      <c r="D55" s="2">
        <v>0</v>
      </c>
      <c r="E55" s="2">
        <v>4</v>
      </c>
      <c r="F55" s="2">
        <v>0</v>
      </c>
      <c r="G55" s="4"/>
      <c r="H55" s="4"/>
    </row>
    <row r="56" spans="1:8" ht="12.75">
      <c r="A56" s="3">
        <v>431</v>
      </c>
      <c r="B56" s="3" t="s">
        <v>182</v>
      </c>
      <c r="C56" s="2"/>
      <c r="D56" s="2">
        <v>0</v>
      </c>
      <c r="E56" s="2">
        <v>4</v>
      </c>
      <c r="F56" s="2">
        <v>1</v>
      </c>
      <c r="G56" s="4"/>
      <c r="H56" s="4"/>
    </row>
    <row r="57" spans="1:8" ht="12.75">
      <c r="A57" s="3">
        <v>44</v>
      </c>
      <c r="B57" s="3" t="s">
        <v>183</v>
      </c>
      <c r="C57" s="2"/>
      <c r="D57" s="2">
        <v>0</v>
      </c>
      <c r="E57" s="2">
        <v>4</v>
      </c>
      <c r="F57" s="2">
        <v>2</v>
      </c>
      <c r="G57" s="4">
        <f>G58+G59+G60+G61</f>
        <v>0</v>
      </c>
      <c r="H57" s="4">
        <f>H58+H59+H60+H61</f>
        <v>0</v>
      </c>
    </row>
    <row r="58" spans="1:8" ht="12.75">
      <c r="A58" s="3">
        <v>440.441</v>
      </c>
      <c r="B58" s="3" t="s">
        <v>184</v>
      </c>
      <c r="C58" s="2"/>
      <c r="D58" s="2">
        <v>0</v>
      </c>
      <c r="E58" s="2">
        <v>4</v>
      </c>
      <c r="F58" s="2">
        <v>3</v>
      </c>
      <c r="G58" s="4"/>
      <c r="H58" s="4"/>
    </row>
    <row r="59" spans="1:8" ht="21" customHeight="1">
      <c r="A59" s="5" t="s">
        <v>185</v>
      </c>
      <c r="B59" s="3" t="s">
        <v>186</v>
      </c>
      <c r="C59" s="2"/>
      <c r="D59" s="2">
        <v>0</v>
      </c>
      <c r="E59" s="2">
        <v>4</v>
      </c>
      <c r="F59" s="2">
        <v>4</v>
      </c>
      <c r="G59" s="4"/>
      <c r="H59" s="4"/>
    </row>
    <row r="60" spans="1:8" ht="14.25" customHeight="1">
      <c r="A60" s="5">
        <v>445.446</v>
      </c>
      <c r="B60" s="3" t="s">
        <v>187</v>
      </c>
      <c r="C60" s="2"/>
      <c r="D60" s="2">
        <v>0</v>
      </c>
      <c r="E60" s="2">
        <v>4</v>
      </c>
      <c r="F60" s="2">
        <v>5</v>
      </c>
      <c r="G60" s="4"/>
      <c r="H60" s="4"/>
    </row>
    <row r="61" spans="1:8" ht="12.75">
      <c r="A61" s="3">
        <v>449</v>
      </c>
      <c r="B61" s="3" t="s">
        <v>188</v>
      </c>
      <c r="C61" s="2"/>
      <c r="D61" s="2">
        <v>0</v>
      </c>
      <c r="E61" s="2">
        <v>4</v>
      </c>
      <c r="F61" s="2">
        <v>6</v>
      </c>
      <c r="G61" s="4"/>
      <c r="H61" s="4"/>
    </row>
    <row r="62" spans="1:8" ht="12.75">
      <c r="A62" s="3" t="s">
        <v>189</v>
      </c>
      <c r="B62" s="3" t="s">
        <v>190</v>
      </c>
      <c r="C62" s="2"/>
      <c r="D62" s="2">
        <v>0</v>
      </c>
      <c r="E62" s="2">
        <v>4</v>
      </c>
      <c r="F62" s="2">
        <v>7</v>
      </c>
      <c r="G62" s="4">
        <f>G63+G64+G65+G66+G67</f>
        <v>0</v>
      </c>
      <c r="H62" s="4">
        <f>H63+H64+H65+H66+H67</f>
        <v>0</v>
      </c>
    </row>
    <row r="63" spans="1:8" ht="12.75">
      <c r="A63" s="3">
        <v>450</v>
      </c>
      <c r="B63" s="3" t="s">
        <v>191</v>
      </c>
      <c r="C63" s="2"/>
      <c r="D63" s="2">
        <v>0</v>
      </c>
      <c r="E63" s="2">
        <v>4</v>
      </c>
      <c r="F63" s="2">
        <v>8</v>
      </c>
      <c r="G63" s="4"/>
      <c r="H63" s="4"/>
    </row>
    <row r="64" spans="1:8" ht="12.75">
      <c r="A64" s="3">
        <v>460</v>
      </c>
      <c r="B64" s="3" t="s">
        <v>192</v>
      </c>
      <c r="C64" s="2"/>
      <c r="D64" s="2">
        <v>0</v>
      </c>
      <c r="E64" s="2">
        <v>4</v>
      </c>
      <c r="F64" s="2">
        <v>9</v>
      </c>
      <c r="G64" s="4"/>
      <c r="H64" s="4"/>
    </row>
    <row r="65" spans="1:8" ht="22.5">
      <c r="A65" s="116" t="s">
        <v>207</v>
      </c>
      <c r="B65" s="3" t="s">
        <v>193</v>
      </c>
      <c r="C65" s="2"/>
      <c r="D65" s="2">
        <v>0</v>
      </c>
      <c r="E65" s="2">
        <v>5</v>
      </c>
      <c r="F65" s="2">
        <v>0</v>
      </c>
      <c r="G65" s="4"/>
      <c r="H65" s="4"/>
    </row>
    <row r="66" spans="1:8" ht="12.75">
      <c r="A66" s="3">
        <v>480.481</v>
      </c>
      <c r="B66" s="3" t="s">
        <v>194</v>
      </c>
      <c r="C66" s="2"/>
      <c r="D66" s="2">
        <v>0</v>
      </c>
      <c r="E66" s="2">
        <v>5</v>
      </c>
      <c r="F66" s="2">
        <v>1</v>
      </c>
      <c r="G66" s="4"/>
      <c r="H66" s="4"/>
    </row>
    <row r="67" spans="1:8" ht="12.75">
      <c r="A67" s="3">
        <v>490</v>
      </c>
      <c r="B67" s="3" t="s">
        <v>195</v>
      </c>
      <c r="C67" s="2"/>
      <c r="D67" s="2">
        <v>0</v>
      </c>
      <c r="E67" s="2">
        <v>5</v>
      </c>
      <c r="F67" s="2">
        <v>2</v>
      </c>
      <c r="G67" s="4"/>
      <c r="H67" s="4"/>
    </row>
    <row r="68" spans="1:10" ht="12.75">
      <c r="A68" s="3"/>
      <c r="B68" s="3" t="s">
        <v>196</v>
      </c>
      <c r="C68" s="2">
        <v>7</v>
      </c>
      <c r="D68" s="2">
        <v>0</v>
      </c>
      <c r="E68" s="2">
        <v>5</v>
      </c>
      <c r="F68" s="2">
        <v>3</v>
      </c>
      <c r="G68" s="4">
        <f>G42+G45+G51+G54+G57+G62</f>
        <v>34811</v>
      </c>
      <c r="H68" s="4">
        <f>H42+H45+H51+H54+H57+H62</f>
        <v>516444</v>
      </c>
      <c r="J68" s="57"/>
    </row>
    <row r="69" spans="1:8" ht="12.75">
      <c r="A69" s="3"/>
      <c r="B69" s="3" t="s">
        <v>197</v>
      </c>
      <c r="C69" s="2"/>
      <c r="D69" s="2"/>
      <c r="E69" s="2"/>
      <c r="F69" s="2"/>
      <c r="G69" s="4"/>
      <c r="H69" s="4"/>
    </row>
    <row r="70" spans="1:8" ht="12.75">
      <c r="A70" s="3">
        <v>51</v>
      </c>
      <c r="B70" s="3" t="s">
        <v>198</v>
      </c>
      <c r="C70" s="2"/>
      <c r="D70" s="2">
        <v>0</v>
      </c>
      <c r="E70" s="2">
        <v>5</v>
      </c>
      <c r="F70" s="2">
        <v>4</v>
      </c>
      <c r="G70" s="4">
        <f>G71+G72+G73+G74</f>
        <v>11679680</v>
      </c>
      <c r="H70" s="4">
        <f>H71+H72+H73+H74</f>
        <v>11765451</v>
      </c>
    </row>
    <row r="71" spans="1:8" ht="12.75">
      <c r="A71" s="3">
        <v>510</v>
      </c>
      <c r="B71" s="3" t="s">
        <v>199</v>
      </c>
      <c r="C71" s="2"/>
      <c r="D71" s="2">
        <v>0</v>
      </c>
      <c r="E71" s="2">
        <v>5</v>
      </c>
      <c r="F71" s="2">
        <v>5</v>
      </c>
      <c r="G71" s="4"/>
      <c r="H71" s="4"/>
    </row>
    <row r="72" spans="1:8" ht="12.75">
      <c r="A72" s="3">
        <v>519</v>
      </c>
      <c r="B72" s="3" t="s">
        <v>200</v>
      </c>
      <c r="C72" s="2"/>
      <c r="D72" s="2">
        <v>0</v>
      </c>
      <c r="E72" s="2">
        <v>5</v>
      </c>
      <c r="F72" s="2">
        <v>6</v>
      </c>
      <c r="G72" s="4"/>
      <c r="H72" s="4"/>
    </row>
    <row r="73" spans="1:8" ht="12.75">
      <c r="A73" s="3">
        <v>512</v>
      </c>
      <c r="B73" s="3" t="s">
        <v>201</v>
      </c>
      <c r="C73" s="2"/>
      <c r="D73" s="2">
        <v>0</v>
      </c>
      <c r="E73" s="2">
        <v>5</v>
      </c>
      <c r="F73" s="2">
        <v>7</v>
      </c>
      <c r="G73" s="4">
        <v>11679680</v>
      </c>
      <c r="H73" s="4">
        <v>11765451</v>
      </c>
    </row>
    <row r="74" spans="1:8" ht="12.75">
      <c r="A74" s="3">
        <v>513</v>
      </c>
      <c r="B74" s="3" t="s">
        <v>202</v>
      </c>
      <c r="C74" s="2"/>
      <c r="D74" s="2">
        <v>0</v>
      </c>
      <c r="E74" s="2">
        <v>5</v>
      </c>
      <c r="F74" s="2">
        <v>8</v>
      </c>
      <c r="G74" s="4"/>
      <c r="H74" s="4"/>
    </row>
    <row r="75" spans="1:8" ht="12.75">
      <c r="A75" s="3">
        <v>52</v>
      </c>
      <c r="B75" s="3" t="s">
        <v>203</v>
      </c>
      <c r="C75" s="2"/>
      <c r="D75" s="2">
        <v>0</v>
      </c>
      <c r="E75" s="2">
        <v>5</v>
      </c>
      <c r="F75" s="2">
        <v>9</v>
      </c>
      <c r="G75" s="4">
        <f>G76+G77</f>
        <v>2683196</v>
      </c>
      <c r="H75" s="4">
        <f>H76+H77</f>
        <v>2703336</v>
      </c>
    </row>
    <row r="76" spans="1:8" ht="12.75">
      <c r="A76" s="3">
        <v>520</v>
      </c>
      <c r="B76" s="3" t="s">
        <v>204</v>
      </c>
      <c r="C76" s="2"/>
      <c r="D76" s="2">
        <v>0</v>
      </c>
      <c r="E76" s="2">
        <v>6</v>
      </c>
      <c r="F76" s="2">
        <v>0</v>
      </c>
      <c r="G76" s="4"/>
      <c r="H76" s="4"/>
    </row>
    <row r="77" spans="1:8" ht="12.75">
      <c r="A77" s="3">
        <v>521</v>
      </c>
      <c r="B77" s="3" t="s">
        <v>205</v>
      </c>
      <c r="C77" s="2"/>
      <c r="D77" s="2">
        <v>0</v>
      </c>
      <c r="E77" s="2">
        <v>6</v>
      </c>
      <c r="F77" s="2">
        <v>1</v>
      </c>
      <c r="G77" s="4">
        <v>2683196</v>
      </c>
      <c r="H77" s="4">
        <v>2703336</v>
      </c>
    </row>
    <row r="78" spans="1:8" ht="12.75">
      <c r="A78" s="3">
        <v>53</v>
      </c>
      <c r="B78" s="3" t="s">
        <v>206</v>
      </c>
      <c r="C78" s="2"/>
      <c r="D78" s="2">
        <v>0</v>
      </c>
      <c r="E78" s="2">
        <v>6</v>
      </c>
      <c r="F78" s="2">
        <v>2</v>
      </c>
      <c r="G78" s="4">
        <f>G79+G80+G81</f>
        <v>-890302</v>
      </c>
      <c r="H78" s="4">
        <f>H79+H80+H81</f>
        <v>-1499987</v>
      </c>
    </row>
    <row r="79" spans="1:10" ht="22.5">
      <c r="A79" s="3">
        <v>530</v>
      </c>
      <c r="B79" s="5" t="s">
        <v>208</v>
      </c>
      <c r="C79" s="2"/>
      <c r="D79" s="2">
        <v>0</v>
      </c>
      <c r="E79" s="2">
        <v>6</v>
      </c>
      <c r="F79" s="2">
        <v>3</v>
      </c>
      <c r="G79" s="4">
        <v>-890302</v>
      </c>
      <c r="H79" s="4">
        <v>-1499987</v>
      </c>
      <c r="J79" s="57"/>
    </row>
    <row r="80" spans="1:8" ht="12.75">
      <c r="A80" s="3">
        <v>531</v>
      </c>
      <c r="B80" s="3" t="s">
        <v>210</v>
      </c>
      <c r="C80" s="2"/>
      <c r="D80" s="2">
        <v>0</v>
      </c>
      <c r="E80" s="2">
        <v>6</v>
      </c>
      <c r="F80" s="2">
        <v>4</v>
      </c>
      <c r="G80" s="4"/>
      <c r="H80" s="4"/>
    </row>
    <row r="81" spans="1:8" ht="12.75">
      <c r="A81" s="3">
        <v>532</v>
      </c>
      <c r="B81" s="3" t="s">
        <v>209</v>
      </c>
      <c r="C81" s="2"/>
      <c r="D81" s="2">
        <v>0</v>
      </c>
      <c r="E81" s="2">
        <v>6</v>
      </c>
      <c r="F81" s="2">
        <v>5</v>
      </c>
      <c r="G81" s="4"/>
      <c r="H81" s="4"/>
    </row>
    <row r="82" spans="1:8" ht="12.75">
      <c r="A82" s="3">
        <v>54</v>
      </c>
      <c r="B82" s="3" t="s">
        <v>222</v>
      </c>
      <c r="C82" s="2"/>
      <c r="D82" s="2">
        <v>0</v>
      </c>
      <c r="E82" s="2">
        <v>6</v>
      </c>
      <c r="F82" s="2">
        <v>6</v>
      </c>
      <c r="G82" s="4">
        <f>G83+G84</f>
        <v>0</v>
      </c>
      <c r="H82" s="4">
        <f>H83+H84</f>
        <v>0</v>
      </c>
    </row>
    <row r="83" spans="1:8" ht="12.75">
      <c r="A83" s="3">
        <v>540</v>
      </c>
      <c r="B83" s="3" t="s">
        <v>223</v>
      </c>
      <c r="C83" s="2"/>
      <c r="D83" s="2">
        <v>0</v>
      </c>
      <c r="E83" s="2">
        <v>6</v>
      </c>
      <c r="F83" s="2">
        <v>7</v>
      </c>
      <c r="G83" s="4"/>
      <c r="H83" s="4"/>
    </row>
    <row r="84" spans="1:8" ht="12.75">
      <c r="A84" s="3">
        <v>541</v>
      </c>
      <c r="B84" s="3" t="s">
        <v>224</v>
      </c>
      <c r="C84" s="2"/>
      <c r="D84" s="2">
        <v>0</v>
      </c>
      <c r="E84" s="2">
        <v>6</v>
      </c>
      <c r="F84" s="2">
        <v>8</v>
      </c>
      <c r="G84" s="4"/>
      <c r="H84" s="4"/>
    </row>
    <row r="85" spans="1:8" ht="12.75">
      <c r="A85" s="3">
        <v>55</v>
      </c>
      <c r="B85" s="3" t="s">
        <v>219</v>
      </c>
      <c r="C85" s="2"/>
      <c r="D85" s="2">
        <v>0</v>
      </c>
      <c r="E85" s="2">
        <v>6</v>
      </c>
      <c r="F85" s="2">
        <v>9</v>
      </c>
      <c r="G85" s="4">
        <f>G86+G87</f>
        <v>1436170</v>
      </c>
      <c r="H85" s="4">
        <f>H86+H87</f>
        <v>274251</v>
      </c>
    </row>
    <row r="86" spans="1:8" ht="12.75">
      <c r="A86" s="3">
        <v>550</v>
      </c>
      <c r="B86" s="3" t="s">
        <v>220</v>
      </c>
      <c r="C86" s="2"/>
      <c r="D86" s="2">
        <v>0</v>
      </c>
      <c r="E86" s="2">
        <v>7</v>
      </c>
      <c r="F86" s="2">
        <v>0</v>
      </c>
      <c r="G86" s="4">
        <v>253190</v>
      </c>
      <c r="H86" s="4">
        <v>25147</v>
      </c>
    </row>
    <row r="87" spans="1:8" ht="12.75">
      <c r="A87" s="3">
        <v>551</v>
      </c>
      <c r="B87" s="3" t="s">
        <v>221</v>
      </c>
      <c r="C87" s="2"/>
      <c r="D87" s="2">
        <v>0</v>
      </c>
      <c r="E87" s="2">
        <v>7</v>
      </c>
      <c r="F87" s="2">
        <v>1</v>
      </c>
      <c r="G87" s="4">
        <v>1182980</v>
      </c>
      <c r="H87" s="4">
        <v>249104</v>
      </c>
    </row>
    <row r="88" spans="1:8" ht="12.75">
      <c r="A88" s="3">
        <v>56</v>
      </c>
      <c r="B88" s="3" t="s">
        <v>216</v>
      </c>
      <c r="C88" s="2"/>
      <c r="D88" s="2">
        <v>0</v>
      </c>
      <c r="E88" s="2">
        <v>7</v>
      </c>
      <c r="F88" s="2">
        <v>2</v>
      </c>
      <c r="G88" s="4">
        <f>G89+G90</f>
        <v>0</v>
      </c>
      <c r="H88" s="4">
        <f>H89+H90</f>
        <v>0</v>
      </c>
    </row>
    <row r="89" spans="1:10" ht="12.75">
      <c r="A89" s="3">
        <v>560</v>
      </c>
      <c r="B89" s="3" t="s">
        <v>217</v>
      </c>
      <c r="C89" s="2"/>
      <c r="D89" s="2">
        <v>0</v>
      </c>
      <c r="E89" s="2">
        <v>7</v>
      </c>
      <c r="F89" s="2">
        <v>3</v>
      </c>
      <c r="G89" s="4"/>
      <c r="H89" s="4"/>
      <c r="J89" s="57"/>
    </row>
    <row r="90" spans="1:8" ht="12.75">
      <c r="A90" s="3">
        <v>561</v>
      </c>
      <c r="B90" s="3" t="s">
        <v>218</v>
      </c>
      <c r="C90" s="2"/>
      <c r="D90" s="2">
        <v>0</v>
      </c>
      <c r="E90" s="2">
        <v>7</v>
      </c>
      <c r="F90" s="2">
        <v>4</v>
      </c>
      <c r="G90" s="4"/>
      <c r="H90" s="4"/>
    </row>
    <row r="91" spans="1:8" ht="12.75">
      <c r="A91" s="3"/>
      <c r="B91" s="3" t="s">
        <v>215</v>
      </c>
      <c r="C91" s="2">
        <v>8</v>
      </c>
      <c r="D91" s="2">
        <v>0</v>
      </c>
      <c r="E91" s="2">
        <v>7</v>
      </c>
      <c r="F91" s="2">
        <v>5</v>
      </c>
      <c r="G91" s="4">
        <f>G70+G75+G78+G82+G85-G88</f>
        <v>14908744</v>
      </c>
      <c r="H91" s="4">
        <f>H70+H75+H78+H82+H85-H88</f>
        <v>13243051</v>
      </c>
    </row>
    <row r="92" spans="1:8" ht="12.75">
      <c r="A92" s="3"/>
      <c r="B92" s="3" t="s">
        <v>214</v>
      </c>
      <c r="C92" s="2"/>
      <c r="D92" s="2">
        <v>0</v>
      </c>
      <c r="E92" s="2">
        <v>7</v>
      </c>
      <c r="F92" s="2">
        <v>6</v>
      </c>
      <c r="G92" s="4">
        <v>71296089</v>
      </c>
      <c r="H92" s="4">
        <v>71816373</v>
      </c>
    </row>
    <row r="93" spans="1:8" ht="12.75">
      <c r="A93" s="3"/>
      <c r="B93" s="3" t="s">
        <v>213</v>
      </c>
      <c r="C93" s="2"/>
      <c r="D93" s="2">
        <v>0</v>
      </c>
      <c r="E93" s="2">
        <v>7</v>
      </c>
      <c r="F93" s="2">
        <v>7</v>
      </c>
      <c r="G93" s="107">
        <f>G91/G92</f>
        <v>0.20911026409877825</v>
      </c>
      <c r="H93" s="107">
        <f>H91/H92</f>
        <v>0.18440155700984787</v>
      </c>
    </row>
    <row r="94" spans="1:8" ht="12.75">
      <c r="A94" s="3">
        <v>98</v>
      </c>
      <c r="B94" s="3" t="s">
        <v>211</v>
      </c>
      <c r="C94" s="2"/>
      <c r="D94" s="2">
        <v>0</v>
      </c>
      <c r="E94" s="2">
        <v>7</v>
      </c>
      <c r="F94" s="2">
        <v>8</v>
      </c>
      <c r="G94" s="4"/>
      <c r="H94" s="4"/>
    </row>
    <row r="95" spans="1:8" ht="12.75">
      <c r="A95" s="3">
        <v>99</v>
      </c>
      <c r="B95" s="3" t="s">
        <v>212</v>
      </c>
      <c r="C95" s="2"/>
      <c r="D95" s="2">
        <v>0</v>
      </c>
      <c r="E95" s="2">
        <v>7</v>
      </c>
      <c r="F95" s="2">
        <v>9</v>
      </c>
      <c r="G95" s="4"/>
      <c r="H95" s="4"/>
    </row>
    <row r="96" ht="12.75">
      <c r="A96" s="9"/>
    </row>
    <row r="97" ht="12.75">
      <c r="A97" s="9"/>
    </row>
    <row r="98" spans="1:8" ht="12.75" customHeight="1">
      <c r="A98" s="10" t="s">
        <v>304</v>
      </c>
      <c r="B98" s="266" t="s">
        <v>305</v>
      </c>
      <c r="C98" s="266"/>
      <c r="D98" s="267" t="s">
        <v>306</v>
      </c>
      <c r="E98" s="267"/>
      <c r="F98" s="268"/>
      <c r="G98" s="268"/>
      <c r="H98" s="268"/>
    </row>
    <row r="99" spans="1:8" ht="12.75">
      <c r="A99" s="10" t="s">
        <v>490</v>
      </c>
      <c r="D99" s="268"/>
      <c r="E99" s="268"/>
      <c r="F99" s="268"/>
      <c r="G99" s="268"/>
      <c r="H99" s="268"/>
    </row>
    <row r="100" spans="4:8" ht="12.75">
      <c r="D100" s="264"/>
      <c r="E100" s="265"/>
      <c r="F100" s="265"/>
      <c r="G100" s="265"/>
      <c r="H100" s="265"/>
    </row>
    <row r="101" spans="4:5" ht="12.75">
      <c r="D101" s="34"/>
      <c r="E101" s="30"/>
    </row>
    <row r="102" ht="12.75">
      <c r="A102" s="9"/>
    </row>
    <row r="103" ht="12.75">
      <c r="A103" s="9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  <row r="110" ht="12.75">
      <c r="A110" s="9"/>
    </row>
    <row r="111" ht="12.75">
      <c r="A111" s="9"/>
    </row>
    <row r="112" ht="12.75">
      <c r="A112" s="9"/>
    </row>
    <row r="113" ht="12.75">
      <c r="A113" s="9"/>
    </row>
    <row r="114" ht="12.75">
      <c r="A114" s="9"/>
    </row>
    <row r="115" ht="12.75">
      <c r="A115" s="9"/>
    </row>
    <row r="116" ht="12.75">
      <c r="A116" s="9"/>
    </row>
    <row r="117" ht="12.75">
      <c r="A117" s="9"/>
    </row>
    <row r="118" ht="12.75">
      <c r="A118" s="9"/>
    </row>
    <row r="119" ht="12.75">
      <c r="A119" s="9"/>
    </row>
    <row r="120" ht="12.75">
      <c r="A120" s="9"/>
    </row>
  </sheetData>
  <sheetProtection/>
  <mergeCells count="8">
    <mergeCell ref="D100:H100"/>
    <mergeCell ref="B98:C98"/>
    <mergeCell ref="D98:H99"/>
    <mergeCell ref="D13:F13"/>
    <mergeCell ref="D12:F12"/>
    <mergeCell ref="B8:F8"/>
    <mergeCell ref="B9:F9"/>
    <mergeCell ref="B10:F10"/>
  </mergeCells>
  <printOptions/>
  <pageMargins left="0.03937007874015748" right="0.03937007874015748" top="0.1968503937007874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6">
      <selection activeCell="A42" sqref="A42"/>
    </sheetView>
  </sheetViews>
  <sheetFormatPr defaultColWidth="9.140625" defaultRowHeight="12.75"/>
  <cols>
    <col min="1" max="1" width="36.28125" style="0" customWidth="1"/>
    <col min="6" max="6" width="4.28125" style="0" customWidth="1"/>
    <col min="7" max="7" width="10.7109375" style="0" customWidth="1"/>
    <col min="8" max="8" width="4.00390625" style="0" customWidth="1"/>
    <col min="9" max="9" width="10.28125" style="0" customWidth="1"/>
    <col min="10" max="10" width="4.421875" style="0" customWidth="1"/>
    <col min="11" max="11" width="10.28125" style="0" customWidth="1"/>
    <col min="12" max="12" width="4.421875" style="0" customWidth="1"/>
    <col min="13" max="13" width="9.57421875" style="0" customWidth="1"/>
    <col min="14" max="14" width="4.421875" style="0" customWidth="1"/>
    <col min="15" max="15" width="9.7109375" style="0" customWidth="1"/>
  </cols>
  <sheetData>
    <row r="1" spans="1:17" ht="12.75">
      <c r="A1" s="124" t="s">
        <v>505</v>
      </c>
      <c r="B1" s="124"/>
      <c r="C1" s="125"/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210"/>
      <c r="Q1" s="210"/>
    </row>
    <row r="2" spans="1:17" ht="12.75">
      <c r="A2" s="124" t="s">
        <v>506</v>
      </c>
      <c r="B2" s="124"/>
      <c r="C2" s="125"/>
      <c r="D2" s="125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210"/>
      <c r="Q2" s="210"/>
    </row>
    <row r="3" spans="1:17" ht="12.75">
      <c r="A3" s="124" t="s">
        <v>226</v>
      </c>
      <c r="B3" s="124"/>
      <c r="C3" s="125"/>
      <c r="D3" s="12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210"/>
      <c r="Q3" s="210"/>
    </row>
    <row r="4" spans="1:17" ht="12.75">
      <c r="A4" s="124" t="s">
        <v>228</v>
      </c>
      <c r="B4" s="124"/>
      <c r="C4" s="125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210"/>
      <c r="Q4" s="210"/>
    </row>
    <row r="5" spans="1:17" ht="12.75">
      <c r="A5" s="127"/>
      <c r="B5" s="211"/>
      <c r="C5" s="212"/>
      <c r="D5" s="126"/>
      <c r="E5" s="126"/>
      <c r="F5" s="126"/>
      <c r="G5" s="126"/>
      <c r="H5" s="126"/>
      <c r="I5" s="126"/>
      <c r="J5" s="126"/>
      <c r="K5" s="126"/>
      <c r="L5" s="126"/>
      <c r="M5" s="127"/>
      <c r="N5" s="126"/>
      <c r="O5" s="126"/>
      <c r="P5" s="210"/>
      <c r="Q5" s="210"/>
    </row>
    <row r="6" spans="1:17" ht="12.75">
      <c r="A6" s="127"/>
      <c r="B6" s="212" t="s">
        <v>635</v>
      </c>
      <c r="C6" s="212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126"/>
      <c r="O6" s="126"/>
      <c r="P6" s="210"/>
      <c r="Q6" s="210"/>
    </row>
    <row r="7" spans="1:17" ht="12.75">
      <c r="A7" s="212"/>
      <c r="B7" s="212"/>
      <c r="C7" s="212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210"/>
      <c r="Q7" s="210"/>
    </row>
    <row r="8" spans="1:17" ht="12.75">
      <c r="A8" s="401" t="s">
        <v>417</v>
      </c>
      <c r="B8" s="402"/>
      <c r="C8" s="402"/>
      <c r="D8" s="402"/>
      <c r="E8" s="403"/>
      <c r="F8" s="351" t="s">
        <v>235</v>
      </c>
      <c r="G8" s="386" t="s">
        <v>604</v>
      </c>
      <c r="H8" s="351" t="s">
        <v>235</v>
      </c>
      <c r="I8" s="373" t="s">
        <v>605</v>
      </c>
      <c r="J8" s="351" t="s">
        <v>235</v>
      </c>
      <c r="K8" s="373" t="s">
        <v>8</v>
      </c>
      <c r="L8" s="351" t="s">
        <v>235</v>
      </c>
      <c r="M8" s="373" t="s">
        <v>606</v>
      </c>
      <c r="N8" s="351" t="s">
        <v>235</v>
      </c>
      <c r="O8" s="373" t="s">
        <v>9</v>
      </c>
      <c r="P8" s="213"/>
      <c r="Q8" s="213"/>
    </row>
    <row r="9" spans="1:17" ht="12.75">
      <c r="A9" s="389" t="s">
        <v>512</v>
      </c>
      <c r="B9" s="390"/>
      <c r="C9" s="391"/>
      <c r="D9" s="370" t="s">
        <v>513</v>
      </c>
      <c r="E9" s="386" t="s">
        <v>607</v>
      </c>
      <c r="F9" s="352"/>
      <c r="G9" s="387"/>
      <c r="H9" s="352"/>
      <c r="I9" s="374"/>
      <c r="J9" s="352"/>
      <c r="K9" s="374"/>
      <c r="L9" s="352"/>
      <c r="M9" s="374"/>
      <c r="N9" s="352"/>
      <c r="O9" s="374"/>
      <c r="P9" s="213"/>
      <c r="Q9" s="213"/>
    </row>
    <row r="10" spans="1:17" ht="12.75">
      <c r="A10" s="392"/>
      <c r="B10" s="393"/>
      <c r="C10" s="394"/>
      <c r="D10" s="371"/>
      <c r="E10" s="387"/>
      <c r="F10" s="352"/>
      <c r="G10" s="387"/>
      <c r="H10" s="352"/>
      <c r="I10" s="374"/>
      <c r="J10" s="352"/>
      <c r="K10" s="374"/>
      <c r="L10" s="352"/>
      <c r="M10" s="374"/>
      <c r="N10" s="352"/>
      <c r="O10" s="374"/>
      <c r="P10" s="213"/>
      <c r="Q10" s="213"/>
    </row>
    <row r="11" spans="1:17" ht="12.75">
      <c r="A11" s="395"/>
      <c r="B11" s="396"/>
      <c r="C11" s="397"/>
      <c r="D11" s="372"/>
      <c r="E11" s="388"/>
      <c r="F11" s="352"/>
      <c r="G11" s="388"/>
      <c r="H11" s="352"/>
      <c r="I11" s="375"/>
      <c r="J11" s="352"/>
      <c r="K11" s="375"/>
      <c r="L11" s="352"/>
      <c r="M11" s="375"/>
      <c r="N11" s="352"/>
      <c r="O11" s="375"/>
      <c r="P11" s="213"/>
      <c r="Q11" s="213"/>
    </row>
    <row r="12" spans="1:17" ht="12.75">
      <c r="A12" s="398">
        <v>1</v>
      </c>
      <c r="B12" s="399"/>
      <c r="C12" s="399"/>
      <c r="D12" s="399"/>
      <c r="E12" s="400"/>
      <c r="F12" s="353"/>
      <c r="G12" s="214">
        <v>2</v>
      </c>
      <c r="H12" s="353"/>
      <c r="I12" s="137">
        <v>3</v>
      </c>
      <c r="J12" s="353"/>
      <c r="K12" s="137">
        <v>4</v>
      </c>
      <c r="L12" s="353"/>
      <c r="M12" s="137">
        <v>5</v>
      </c>
      <c r="N12" s="353"/>
      <c r="O12" s="137">
        <v>6</v>
      </c>
      <c r="P12" s="213"/>
      <c r="Q12" s="213"/>
    </row>
    <row r="13" spans="1:17" ht="12.75">
      <c r="A13" s="405" t="s">
        <v>608</v>
      </c>
      <c r="B13" s="406"/>
      <c r="C13" s="406"/>
      <c r="D13" s="406"/>
      <c r="E13" s="407"/>
      <c r="F13" s="215">
        <v>678</v>
      </c>
      <c r="G13" s="215"/>
      <c r="H13" s="215">
        <v>689</v>
      </c>
      <c r="I13" s="215"/>
      <c r="J13" s="215">
        <v>700</v>
      </c>
      <c r="K13" s="215"/>
      <c r="L13" s="215">
        <v>711</v>
      </c>
      <c r="M13" s="215"/>
      <c r="N13" s="215">
        <v>722</v>
      </c>
      <c r="O13" s="215"/>
      <c r="P13" s="216"/>
      <c r="Q13" s="213"/>
    </row>
    <row r="14" spans="1:17" ht="12.75">
      <c r="A14" s="408" t="s">
        <v>609</v>
      </c>
      <c r="B14" s="409"/>
      <c r="C14" s="409"/>
      <c r="D14" s="409"/>
      <c r="E14" s="409"/>
      <c r="F14" s="151">
        <v>679</v>
      </c>
      <c r="G14" s="151"/>
      <c r="H14" s="217">
        <v>690</v>
      </c>
      <c r="I14" s="151"/>
      <c r="J14" s="151">
        <v>701</v>
      </c>
      <c r="K14" s="151"/>
      <c r="L14" s="151">
        <v>712</v>
      </c>
      <c r="M14" s="151"/>
      <c r="N14" s="151">
        <v>723</v>
      </c>
      <c r="O14" s="151"/>
      <c r="P14" s="218"/>
      <c r="Q14" s="213"/>
    </row>
    <row r="15" spans="1:17" ht="12.75" customHeight="1">
      <c r="A15" s="404" t="s">
        <v>610</v>
      </c>
      <c r="B15" s="404"/>
      <c r="C15" s="404"/>
      <c r="D15" s="158" t="s">
        <v>516</v>
      </c>
      <c r="E15" s="220" t="s">
        <v>611</v>
      </c>
      <c r="F15" s="189"/>
      <c r="G15" s="221">
        <v>44920.6</v>
      </c>
      <c r="H15" s="159"/>
      <c r="I15" s="221">
        <v>43333.64</v>
      </c>
      <c r="J15" s="159"/>
      <c r="K15" s="221">
        <v>44696</v>
      </c>
      <c r="L15" s="159"/>
      <c r="M15" s="222">
        <v>1.101947</v>
      </c>
      <c r="N15" s="159"/>
      <c r="O15" s="222">
        <v>0.299099</v>
      </c>
      <c r="P15" s="219"/>
      <c r="Q15" s="219"/>
    </row>
    <row r="16" spans="1:17" ht="12.75" customHeight="1">
      <c r="A16" s="404" t="s">
        <v>610</v>
      </c>
      <c r="B16" s="404"/>
      <c r="C16" s="404"/>
      <c r="D16" s="158" t="s">
        <v>516</v>
      </c>
      <c r="E16" s="220" t="s">
        <v>612</v>
      </c>
      <c r="F16" s="189"/>
      <c r="G16" s="221">
        <v>141596.2</v>
      </c>
      <c r="H16" s="159"/>
      <c r="I16" s="221">
        <v>135182.63</v>
      </c>
      <c r="J16" s="159"/>
      <c r="K16" s="221">
        <v>138622.68</v>
      </c>
      <c r="L16" s="159"/>
      <c r="M16" s="222">
        <v>2.540415</v>
      </c>
      <c r="N16" s="159"/>
      <c r="O16" s="222">
        <v>0.927642</v>
      </c>
      <c r="P16" s="219"/>
      <c r="Q16" s="219"/>
    </row>
    <row r="17" spans="1:17" ht="12.75" customHeight="1">
      <c r="A17" s="404" t="s">
        <v>610</v>
      </c>
      <c r="B17" s="404"/>
      <c r="C17" s="404"/>
      <c r="D17" s="158" t="s">
        <v>516</v>
      </c>
      <c r="E17" s="220" t="s">
        <v>613</v>
      </c>
      <c r="F17" s="189"/>
      <c r="G17" s="221">
        <v>201410.4</v>
      </c>
      <c r="H17" s="159"/>
      <c r="I17" s="221">
        <v>196906.51</v>
      </c>
      <c r="J17" s="159"/>
      <c r="K17" s="221">
        <v>197785.01</v>
      </c>
      <c r="L17" s="159"/>
      <c r="M17" s="222">
        <v>1.25029</v>
      </c>
      <c r="N17" s="159"/>
      <c r="O17" s="222">
        <v>1.323547</v>
      </c>
      <c r="P17" s="219"/>
      <c r="Q17" s="219"/>
    </row>
    <row r="18" spans="1:17" ht="12.75" customHeight="1">
      <c r="A18" s="404" t="s">
        <v>610</v>
      </c>
      <c r="B18" s="404"/>
      <c r="C18" s="404"/>
      <c r="D18" s="158" t="s">
        <v>516</v>
      </c>
      <c r="E18" s="220" t="s">
        <v>614</v>
      </c>
      <c r="F18" s="189"/>
      <c r="G18" s="221">
        <v>124406</v>
      </c>
      <c r="H18" s="159"/>
      <c r="I18" s="221">
        <v>114690.33</v>
      </c>
      <c r="J18" s="159"/>
      <c r="K18" s="221">
        <v>123410.75</v>
      </c>
      <c r="L18" s="159"/>
      <c r="M18" s="222">
        <v>1.728044</v>
      </c>
      <c r="N18" s="159"/>
      <c r="O18" s="222">
        <v>0.825846</v>
      </c>
      <c r="P18" s="219"/>
      <c r="Q18" s="219"/>
    </row>
    <row r="19" spans="1:17" ht="12.75" customHeight="1">
      <c r="A19" s="404" t="s">
        <v>610</v>
      </c>
      <c r="B19" s="404"/>
      <c r="C19" s="404"/>
      <c r="D19" s="158" t="s">
        <v>516</v>
      </c>
      <c r="E19" s="220" t="s">
        <v>615</v>
      </c>
      <c r="F19" s="189"/>
      <c r="G19" s="221">
        <v>191162.1</v>
      </c>
      <c r="H19" s="159"/>
      <c r="I19" s="221">
        <v>184020.89</v>
      </c>
      <c r="J19" s="159"/>
      <c r="K19" s="221">
        <v>188294.67</v>
      </c>
      <c r="L19" s="159"/>
      <c r="M19" s="222">
        <v>2.189426</v>
      </c>
      <c r="N19" s="159"/>
      <c r="O19" s="222">
        <v>1.260039</v>
      </c>
      <c r="P19" s="219"/>
      <c r="Q19" s="219"/>
    </row>
    <row r="20" spans="1:17" ht="12.75" customHeight="1">
      <c r="A20" s="404" t="s">
        <v>610</v>
      </c>
      <c r="B20" s="404"/>
      <c r="C20" s="404"/>
      <c r="D20" s="158" t="s">
        <v>516</v>
      </c>
      <c r="E20" s="220" t="s">
        <v>616</v>
      </c>
      <c r="F20" s="189"/>
      <c r="G20" s="221">
        <v>186103.8</v>
      </c>
      <c r="H20" s="159"/>
      <c r="I20" s="221">
        <v>178995.37</v>
      </c>
      <c r="J20" s="159"/>
      <c r="K20" s="221">
        <v>183312.24</v>
      </c>
      <c r="L20" s="159"/>
      <c r="M20" s="222">
        <v>1.118755</v>
      </c>
      <c r="N20" s="159"/>
      <c r="O20" s="222">
        <v>1.226698</v>
      </c>
      <c r="P20" s="219"/>
      <c r="Q20" s="219"/>
    </row>
    <row r="21" spans="1:17" ht="12.75" customHeight="1">
      <c r="A21" s="404" t="s">
        <v>610</v>
      </c>
      <c r="B21" s="404"/>
      <c r="C21" s="404"/>
      <c r="D21" s="158" t="s">
        <v>516</v>
      </c>
      <c r="E21" s="220" t="s">
        <v>617</v>
      </c>
      <c r="F21" s="189"/>
      <c r="G21" s="221">
        <v>70461.2</v>
      </c>
      <c r="H21" s="159"/>
      <c r="I21" s="221">
        <v>69615.67</v>
      </c>
      <c r="J21" s="159"/>
      <c r="K21" s="221">
        <v>69333.82</v>
      </c>
      <c r="L21" s="159"/>
      <c r="M21" s="222">
        <v>0.807364</v>
      </c>
      <c r="N21" s="159"/>
      <c r="O21" s="222">
        <v>0.463971</v>
      </c>
      <c r="P21" s="219"/>
      <c r="Q21" s="219"/>
    </row>
    <row r="22" spans="1:17" ht="12.75" customHeight="1">
      <c r="A22" s="404" t="s">
        <v>610</v>
      </c>
      <c r="B22" s="404"/>
      <c r="C22" s="404"/>
      <c r="D22" s="158" t="s">
        <v>516</v>
      </c>
      <c r="E22" s="220" t="s">
        <v>618</v>
      </c>
      <c r="F22" s="189"/>
      <c r="G22" s="221">
        <v>149697.2</v>
      </c>
      <c r="H22" s="159"/>
      <c r="I22" s="221">
        <v>147601.44</v>
      </c>
      <c r="J22" s="159"/>
      <c r="K22" s="221">
        <v>146703.26</v>
      </c>
      <c r="L22" s="159"/>
      <c r="M22" s="222">
        <v>1.370773</v>
      </c>
      <c r="N22" s="159"/>
      <c r="O22" s="222">
        <v>0.981716</v>
      </c>
      <c r="P22" s="219"/>
      <c r="Q22" s="219"/>
    </row>
    <row r="23" spans="1:17" ht="12.75" customHeight="1">
      <c r="A23" s="404" t="s">
        <v>610</v>
      </c>
      <c r="B23" s="404"/>
      <c r="C23" s="404"/>
      <c r="D23" s="158" t="s">
        <v>516</v>
      </c>
      <c r="E23" s="220" t="s">
        <v>619</v>
      </c>
      <c r="F23" s="189"/>
      <c r="G23" s="221">
        <v>165869</v>
      </c>
      <c r="H23" s="159"/>
      <c r="I23" s="221">
        <v>163049.22</v>
      </c>
      <c r="J23" s="159"/>
      <c r="K23" s="221">
        <v>164210.31</v>
      </c>
      <c r="L23" s="159"/>
      <c r="M23" s="222">
        <v>1.030719</v>
      </c>
      <c r="N23" s="159"/>
      <c r="O23" s="222">
        <v>1.09887</v>
      </c>
      <c r="P23" s="219"/>
      <c r="Q23" s="219"/>
    </row>
    <row r="24" spans="1:17" ht="12.75" customHeight="1">
      <c r="A24" s="404" t="s">
        <v>610</v>
      </c>
      <c r="B24" s="404"/>
      <c r="C24" s="404"/>
      <c r="D24" s="158" t="s">
        <v>516</v>
      </c>
      <c r="E24" s="220" t="s">
        <v>620</v>
      </c>
      <c r="F24" s="189"/>
      <c r="G24" s="221">
        <v>29912.4</v>
      </c>
      <c r="H24" s="159"/>
      <c r="I24" s="221">
        <v>29365.43</v>
      </c>
      <c r="J24" s="159"/>
      <c r="K24" s="221">
        <v>29314.15</v>
      </c>
      <c r="L24" s="159"/>
      <c r="M24" s="222">
        <v>0.179578</v>
      </c>
      <c r="N24" s="159"/>
      <c r="O24" s="222">
        <v>0.196166</v>
      </c>
      <c r="P24" s="219"/>
      <c r="Q24" s="219"/>
    </row>
    <row r="25" spans="1:17" ht="12.75" customHeight="1">
      <c r="A25" s="404" t="s">
        <v>610</v>
      </c>
      <c r="B25" s="404"/>
      <c r="C25" s="404"/>
      <c r="D25" s="158" t="s">
        <v>516</v>
      </c>
      <c r="E25" s="220" t="s">
        <v>621</v>
      </c>
      <c r="F25" s="189"/>
      <c r="G25" s="221">
        <v>164114.4</v>
      </c>
      <c r="H25" s="159"/>
      <c r="I25" s="221">
        <v>160711.54</v>
      </c>
      <c r="J25" s="159"/>
      <c r="K25" s="221">
        <v>158042.17</v>
      </c>
      <c r="L25" s="159"/>
      <c r="M25" s="222">
        <v>0.971441</v>
      </c>
      <c r="N25" s="159"/>
      <c r="O25" s="222">
        <v>1.057594</v>
      </c>
      <c r="P25" s="219"/>
      <c r="Q25" s="219"/>
    </row>
    <row r="26" spans="1:17" ht="12.75" customHeight="1">
      <c r="A26" s="404" t="s">
        <v>610</v>
      </c>
      <c r="B26" s="404"/>
      <c r="C26" s="404"/>
      <c r="D26" s="158" t="s">
        <v>516</v>
      </c>
      <c r="E26" s="220" t="s">
        <v>622</v>
      </c>
      <c r="F26" s="189"/>
      <c r="G26" s="221">
        <v>700000</v>
      </c>
      <c r="H26" s="159"/>
      <c r="I26" s="221">
        <v>668288.25</v>
      </c>
      <c r="J26" s="159"/>
      <c r="K26" s="221">
        <v>679000</v>
      </c>
      <c r="L26" s="159"/>
      <c r="M26" s="222">
        <v>4.627949</v>
      </c>
      <c r="N26" s="159"/>
      <c r="O26" s="222">
        <v>4.543765</v>
      </c>
      <c r="P26" s="219"/>
      <c r="Q26" s="219"/>
    </row>
    <row r="27" spans="1:17" ht="12.75" customHeight="1">
      <c r="A27" s="404" t="s">
        <v>610</v>
      </c>
      <c r="B27" s="404"/>
      <c r="C27" s="404"/>
      <c r="D27" s="158" t="s">
        <v>516</v>
      </c>
      <c r="E27" s="220" t="s">
        <v>623</v>
      </c>
      <c r="F27" s="189"/>
      <c r="G27" s="221">
        <v>250000</v>
      </c>
      <c r="H27" s="159"/>
      <c r="I27" s="221">
        <v>237503.34</v>
      </c>
      <c r="J27" s="159"/>
      <c r="K27" s="221">
        <v>240000</v>
      </c>
      <c r="L27" s="159"/>
      <c r="M27" s="222">
        <v>4.291336</v>
      </c>
      <c r="N27" s="159"/>
      <c r="O27" s="222">
        <v>1.606044</v>
      </c>
      <c r="P27" s="219"/>
      <c r="Q27" s="219"/>
    </row>
    <row r="28" spans="1:17" ht="12.75" customHeight="1">
      <c r="A28" s="404" t="s">
        <v>610</v>
      </c>
      <c r="B28" s="404"/>
      <c r="C28" s="404"/>
      <c r="D28" s="158" t="s">
        <v>516</v>
      </c>
      <c r="E28" s="220" t="s">
        <v>624</v>
      </c>
      <c r="F28" s="189"/>
      <c r="G28" s="221">
        <v>700000</v>
      </c>
      <c r="H28" s="159"/>
      <c r="I28" s="221">
        <v>663815.5</v>
      </c>
      <c r="J28" s="159"/>
      <c r="K28" s="221">
        <v>663600</v>
      </c>
      <c r="L28" s="159"/>
      <c r="M28" s="222">
        <v>8.588779</v>
      </c>
      <c r="N28" s="159"/>
      <c r="O28" s="222">
        <v>4.440711</v>
      </c>
      <c r="P28" s="219"/>
      <c r="Q28" s="219"/>
    </row>
    <row r="29" spans="1:17" ht="12.75">
      <c r="A29" s="413" t="s">
        <v>625</v>
      </c>
      <c r="B29" s="414"/>
      <c r="C29" s="414"/>
      <c r="D29" s="414"/>
      <c r="E29" s="415"/>
      <c r="F29" s="223">
        <v>680</v>
      </c>
      <c r="G29" s="223"/>
      <c r="H29" s="224">
        <v>691</v>
      </c>
      <c r="I29" s="223"/>
      <c r="J29" s="223">
        <v>702</v>
      </c>
      <c r="K29" s="223"/>
      <c r="L29" s="223">
        <v>713</v>
      </c>
      <c r="M29" s="223"/>
      <c r="N29" s="223">
        <v>724</v>
      </c>
      <c r="O29" s="223"/>
      <c r="P29" s="218"/>
      <c r="Q29" s="213"/>
    </row>
    <row r="30" spans="1:17" ht="12.75">
      <c r="A30" s="416" t="s">
        <v>626</v>
      </c>
      <c r="B30" s="416"/>
      <c r="C30" s="416"/>
      <c r="D30" s="416"/>
      <c r="E30" s="416"/>
      <c r="F30" s="225">
        <v>681</v>
      </c>
      <c r="G30" s="225"/>
      <c r="H30" s="215">
        <v>692</v>
      </c>
      <c r="I30" s="225"/>
      <c r="J30" s="226">
        <v>703</v>
      </c>
      <c r="K30" s="225"/>
      <c r="L30" s="225">
        <v>714</v>
      </c>
      <c r="M30" s="225"/>
      <c r="N30" s="225">
        <v>725</v>
      </c>
      <c r="O30" s="225"/>
      <c r="P30" s="218"/>
      <c r="Q30" s="213"/>
    </row>
    <row r="31" spans="1:17" ht="12.75">
      <c r="A31" s="417" t="s">
        <v>627</v>
      </c>
      <c r="B31" s="418"/>
      <c r="C31" s="418"/>
      <c r="D31" s="418"/>
      <c r="E31" s="419"/>
      <c r="F31" s="225">
        <v>682</v>
      </c>
      <c r="G31" s="185">
        <f>SUM(G15:G30)</f>
        <v>3119653.3</v>
      </c>
      <c r="H31" s="189">
        <v>693</v>
      </c>
      <c r="I31" s="185">
        <f>SUM(I15:I30)</f>
        <v>2993079.76</v>
      </c>
      <c r="J31" s="189">
        <v>704</v>
      </c>
      <c r="K31" s="185">
        <f>SUM(K15:K30)</f>
        <v>3026325.0599999996</v>
      </c>
      <c r="L31" s="189">
        <v>715</v>
      </c>
      <c r="M31" s="227">
        <f>SUM(M15:M30)</f>
        <v>31.796816</v>
      </c>
      <c r="N31" s="189">
        <v>726</v>
      </c>
      <c r="O31" s="227">
        <f>SUM(O15:O30)</f>
        <v>20.251708</v>
      </c>
      <c r="P31" s="219"/>
      <c r="Q31" s="219"/>
    </row>
    <row r="32" spans="1:17" ht="12.75">
      <c r="A32" s="411" t="s">
        <v>628</v>
      </c>
      <c r="B32" s="411"/>
      <c r="C32" s="411"/>
      <c r="D32" s="411"/>
      <c r="E32" s="411"/>
      <c r="F32" s="225">
        <v>683</v>
      </c>
      <c r="G32" s="228"/>
      <c r="H32" s="229">
        <v>694</v>
      </c>
      <c r="I32" s="230"/>
      <c r="J32" s="181">
        <v>705</v>
      </c>
      <c r="K32" s="230"/>
      <c r="L32" s="231">
        <v>716</v>
      </c>
      <c r="M32" s="232"/>
      <c r="N32" s="233">
        <v>727</v>
      </c>
      <c r="O32" s="234"/>
      <c r="P32" s="235"/>
      <c r="Q32" s="235"/>
    </row>
    <row r="33" spans="1:17" ht="12.75">
      <c r="A33" s="410" t="s">
        <v>629</v>
      </c>
      <c r="B33" s="410"/>
      <c r="C33" s="410"/>
      <c r="D33" s="410"/>
      <c r="E33" s="410"/>
      <c r="F33" s="236">
        <v>684</v>
      </c>
      <c r="G33" s="228"/>
      <c r="H33" s="229">
        <v>695</v>
      </c>
      <c r="I33" s="230"/>
      <c r="J33" s="181">
        <v>706</v>
      </c>
      <c r="K33" s="230"/>
      <c r="L33" s="231">
        <v>717</v>
      </c>
      <c r="M33" s="232"/>
      <c r="N33" s="233">
        <v>728</v>
      </c>
      <c r="O33" s="234"/>
      <c r="P33" s="235"/>
      <c r="Q33" s="235"/>
    </row>
    <row r="34" spans="1:17" ht="12.75">
      <c r="A34" s="410" t="s">
        <v>630</v>
      </c>
      <c r="B34" s="410"/>
      <c r="C34" s="410"/>
      <c r="D34" s="410"/>
      <c r="E34" s="410"/>
      <c r="F34" s="236">
        <v>685</v>
      </c>
      <c r="G34" s="228"/>
      <c r="H34" s="229">
        <v>696</v>
      </c>
      <c r="I34" s="230"/>
      <c r="J34" s="181">
        <v>707</v>
      </c>
      <c r="K34" s="230"/>
      <c r="L34" s="231">
        <v>718</v>
      </c>
      <c r="M34" s="232"/>
      <c r="N34" s="233">
        <v>729</v>
      </c>
      <c r="O34" s="234"/>
      <c r="P34" s="235"/>
      <c r="Q34" s="235"/>
    </row>
    <row r="35" spans="1:17" ht="12.75">
      <c r="A35" s="410" t="s">
        <v>631</v>
      </c>
      <c r="B35" s="410"/>
      <c r="C35" s="410"/>
      <c r="D35" s="410"/>
      <c r="E35" s="410"/>
      <c r="F35" s="236">
        <v>686</v>
      </c>
      <c r="G35" s="236"/>
      <c r="H35" s="229">
        <v>697</v>
      </c>
      <c r="I35" s="236"/>
      <c r="J35" s="229">
        <v>708</v>
      </c>
      <c r="K35" s="236"/>
      <c r="L35" s="193">
        <v>719</v>
      </c>
      <c r="M35" s="236"/>
      <c r="N35" s="229">
        <v>730</v>
      </c>
      <c r="O35" s="236"/>
      <c r="P35" s="235"/>
      <c r="Q35" s="235"/>
    </row>
    <row r="36" spans="1:17" ht="12.75">
      <c r="A36" s="410" t="s">
        <v>632</v>
      </c>
      <c r="B36" s="410"/>
      <c r="C36" s="410"/>
      <c r="D36" s="410"/>
      <c r="E36" s="410"/>
      <c r="F36" s="236">
        <v>687</v>
      </c>
      <c r="G36" s="197"/>
      <c r="H36" s="229">
        <v>698</v>
      </c>
      <c r="I36" s="195"/>
      <c r="J36" s="181">
        <v>709</v>
      </c>
      <c r="K36" s="195"/>
      <c r="L36" s="231">
        <v>720</v>
      </c>
      <c r="M36" s="232"/>
      <c r="N36" s="233">
        <v>731</v>
      </c>
      <c r="O36" s="237"/>
      <c r="P36" s="235"/>
      <c r="Q36" s="235"/>
    </row>
    <row r="37" spans="1:17" ht="12.75">
      <c r="A37" s="411" t="s">
        <v>633</v>
      </c>
      <c r="B37" s="411"/>
      <c r="C37" s="411"/>
      <c r="D37" s="411"/>
      <c r="E37" s="411"/>
      <c r="F37" s="236">
        <v>688</v>
      </c>
      <c r="G37" s="197">
        <f>G31</f>
        <v>3119653.3</v>
      </c>
      <c r="H37" s="229">
        <v>699</v>
      </c>
      <c r="I37" s="195">
        <f>I31</f>
        <v>2993079.76</v>
      </c>
      <c r="J37" s="181">
        <v>710</v>
      </c>
      <c r="K37" s="195">
        <f>K31</f>
        <v>3026325.0599999996</v>
      </c>
      <c r="L37" s="231">
        <v>721</v>
      </c>
      <c r="M37" s="232"/>
      <c r="N37" s="233">
        <v>732</v>
      </c>
      <c r="O37" s="238">
        <f>O31</f>
        <v>20.251708</v>
      </c>
      <c r="P37" s="235"/>
      <c r="Q37" s="235"/>
    </row>
    <row r="38" spans="1:17" ht="12.75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219"/>
      <c r="Q38" s="219"/>
    </row>
    <row r="39" spans="1:17" ht="12.75">
      <c r="A39" s="239" t="s">
        <v>601</v>
      </c>
      <c r="B39" s="239"/>
      <c r="C39" s="239"/>
      <c r="D39" s="206"/>
      <c r="E39" s="206"/>
      <c r="F39" s="127"/>
      <c r="G39" s="127"/>
      <c r="H39" s="127"/>
      <c r="I39" s="127"/>
      <c r="J39" s="207" t="s">
        <v>422</v>
      </c>
      <c r="K39" s="127"/>
      <c r="L39" s="412" t="s">
        <v>602</v>
      </c>
      <c r="M39" s="412"/>
      <c r="N39" s="412"/>
      <c r="O39" s="412"/>
      <c r="P39" s="213"/>
      <c r="Q39" s="210"/>
    </row>
    <row r="40" spans="1:17" ht="12.75">
      <c r="A40" s="239" t="s">
        <v>496</v>
      </c>
      <c r="B40" s="239"/>
      <c r="C40" s="239"/>
      <c r="D40" s="206" t="s">
        <v>603</v>
      </c>
      <c r="E40" s="127"/>
      <c r="F40" s="127"/>
      <c r="G40" s="127"/>
      <c r="H40" s="127"/>
      <c r="I40" s="127"/>
      <c r="J40" s="127"/>
      <c r="K40" s="379" t="s">
        <v>93</v>
      </c>
      <c r="L40" s="379"/>
      <c r="M40" s="379"/>
      <c r="N40" s="379"/>
      <c r="O40" s="379"/>
      <c r="P40" s="213"/>
      <c r="Q40" s="210"/>
    </row>
    <row r="41" spans="1:17" ht="12.75">
      <c r="A41" s="211"/>
      <c r="B41" s="211"/>
      <c r="C41" s="211"/>
      <c r="D41" s="127"/>
      <c r="E41" s="127"/>
      <c r="F41" s="127"/>
      <c r="G41" s="127"/>
      <c r="H41" s="127"/>
      <c r="I41" s="127"/>
      <c r="J41" s="209"/>
      <c r="K41" s="129"/>
      <c r="L41" s="251"/>
      <c r="M41" s="240"/>
      <c r="N41" s="240"/>
      <c r="O41" s="240"/>
      <c r="P41" s="241"/>
      <c r="Q41" s="210"/>
    </row>
    <row r="42" spans="1:17" ht="12.75">
      <c r="A42" s="212"/>
      <c r="B42" s="211"/>
      <c r="C42" s="212"/>
      <c r="D42" s="126"/>
      <c r="E42" s="128"/>
      <c r="F42" s="126"/>
      <c r="G42" s="129"/>
      <c r="H42" s="126"/>
      <c r="I42" s="126"/>
      <c r="J42" s="126"/>
      <c r="K42" s="129"/>
      <c r="L42" s="126"/>
      <c r="M42" s="240"/>
      <c r="N42" s="240"/>
      <c r="O42" s="208"/>
      <c r="P42" s="213"/>
      <c r="Q42" s="210"/>
    </row>
    <row r="43" spans="1:17" ht="12.75">
      <c r="A43" s="211"/>
      <c r="B43" s="211"/>
      <c r="C43" s="211"/>
      <c r="D43" s="127"/>
      <c r="E43" s="127"/>
      <c r="F43" s="127"/>
      <c r="G43" s="127"/>
      <c r="H43" s="127"/>
      <c r="I43" s="127"/>
      <c r="J43" s="127"/>
      <c r="K43" s="127"/>
      <c r="L43" s="127"/>
      <c r="M43" s="240"/>
      <c r="N43" s="240"/>
      <c r="O43" s="127"/>
      <c r="P43" s="210"/>
      <c r="Q43" s="210"/>
    </row>
    <row r="44" spans="1:17" ht="12.75">
      <c r="A44" s="211"/>
      <c r="B44" s="211"/>
      <c r="C44" s="211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210"/>
      <c r="Q44" s="210"/>
    </row>
    <row r="45" spans="1:17" ht="12.75">
      <c r="A45" s="211"/>
      <c r="B45" s="211"/>
      <c r="C45" s="211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210"/>
      <c r="Q45" s="210"/>
    </row>
    <row r="46" spans="1:17" ht="12.75">
      <c r="A46" s="211"/>
      <c r="B46" s="211"/>
      <c r="C46" s="211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210"/>
      <c r="Q46" s="210"/>
    </row>
    <row r="47" spans="1:17" ht="12.75">
      <c r="A47" s="211"/>
      <c r="B47" s="211"/>
      <c r="C47" s="211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210"/>
      <c r="Q47" s="210"/>
    </row>
    <row r="48" spans="1:17" ht="12.75">
      <c r="A48" s="211"/>
      <c r="B48" s="211"/>
      <c r="C48" s="211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210"/>
      <c r="Q48" s="210"/>
    </row>
  </sheetData>
  <sheetProtection/>
  <mergeCells count="42">
    <mergeCell ref="K40:O40"/>
    <mergeCell ref="A35:E35"/>
    <mergeCell ref="A36:E36"/>
    <mergeCell ref="A37:E37"/>
    <mergeCell ref="L39:O39"/>
    <mergeCell ref="A29:E29"/>
    <mergeCell ref="A30:E30"/>
    <mergeCell ref="A31:E31"/>
    <mergeCell ref="A32:E32"/>
    <mergeCell ref="A33:E33"/>
    <mergeCell ref="A34:E34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13:E13"/>
    <mergeCell ref="A14:E14"/>
    <mergeCell ref="A15:C15"/>
    <mergeCell ref="A16:C16"/>
    <mergeCell ref="A17:C17"/>
    <mergeCell ref="A18:C18"/>
    <mergeCell ref="L8:L12"/>
    <mergeCell ref="M8:M11"/>
    <mergeCell ref="N8:N12"/>
    <mergeCell ref="O8:O11"/>
    <mergeCell ref="A9:C11"/>
    <mergeCell ref="D9:D11"/>
    <mergeCell ref="E9:E11"/>
    <mergeCell ref="A12:E12"/>
    <mergeCell ref="A8:E8"/>
    <mergeCell ref="F8:F12"/>
    <mergeCell ref="G8:G11"/>
    <mergeCell ref="H8:H12"/>
    <mergeCell ref="I8:I11"/>
    <mergeCell ref="J8:J12"/>
    <mergeCell ref="K8:K11"/>
  </mergeCells>
  <printOptions/>
  <pageMargins left="0.11811023622047245" right="0.11811023622047245" top="0.15748031496062992" bottom="0.15748031496062992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9">
      <selection activeCell="D79" sqref="D79"/>
    </sheetView>
  </sheetViews>
  <sheetFormatPr defaultColWidth="9.140625" defaultRowHeight="12.75"/>
  <cols>
    <col min="1" max="1" width="8.421875" style="0" customWidth="1"/>
    <col min="2" max="2" width="4.421875" style="0" customWidth="1"/>
    <col min="3" max="3" width="6.8515625" style="0" customWidth="1"/>
    <col min="4" max="5" width="10.57421875" style="0" customWidth="1"/>
    <col min="7" max="7" width="7.28125" style="0" customWidth="1"/>
    <col min="8" max="8" width="8.00390625" style="0" customWidth="1"/>
    <col min="9" max="9" width="7.8515625" style="0" customWidth="1"/>
    <col min="10" max="10" width="8.00390625" style="0" customWidth="1"/>
    <col min="11" max="11" width="9.00390625" style="0" customWidth="1"/>
  </cols>
  <sheetData>
    <row r="1" spans="1:4" ht="12.75">
      <c r="A1" s="10" t="s">
        <v>487</v>
      </c>
      <c r="B1" s="10"/>
      <c r="C1" s="10"/>
      <c r="D1" s="10"/>
    </row>
    <row r="2" spans="1:4" ht="12.75">
      <c r="A2" s="10" t="s">
        <v>225</v>
      </c>
      <c r="B2" s="10"/>
      <c r="C2" s="10"/>
      <c r="D2" s="10"/>
    </row>
    <row r="3" spans="1:4" ht="12.75">
      <c r="A3" s="10" t="s">
        <v>226</v>
      </c>
      <c r="B3" s="10"/>
      <c r="C3" s="10"/>
      <c r="D3" s="10"/>
    </row>
    <row r="4" spans="1:4" ht="12.75">
      <c r="A4" s="10" t="s">
        <v>227</v>
      </c>
      <c r="B4" s="10"/>
      <c r="C4" s="10"/>
      <c r="D4" s="10"/>
    </row>
    <row r="5" spans="1:4" ht="12.75">
      <c r="A5" s="10" t="s">
        <v>228</v>
      </c>
      <c r="B5" s="10"/>
      <c r="C5" s="10"/>
      <c r="D5" s="10"/>
    </row>
    <row r="6" spans="1:4" ht="12.75">
      <c r="A6" s="10" t="s">
        <v>229</v>
      </c>
      <c r="B6" s="10"/>
      <c r="C6" s="10"/>
      <c r="D6" s="10"/>
    </row>
    <row r="8" spans="1:12" ht="18" customHeight="1">
      <c r="A8" s="426" t="s">
        <v>668</v>
      </c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</row>
    <row r="9" ht="17.25" thickBot="1">
      <c r="A9" s="252"/>
    </row>
    <row r="10" spans="1:12" ht="21.75" customHeight="1">
      <c r="A10" s="253" t="s">
        <v>636</v>
      </c>
      <c r="B10" s="420" t="s">
        <v>638</v>
      </c>
      <c r="C10" s="420" t="s">
        <v>639</v>
      </c>
      <c r="D10" s="256"/>
      <c r="E10" s="256"/>
      <c r="F10" s="253" t="s">
        <v>643</v>
      </c>
      <c r="G10" s="253" t="s">
        <v>647</v>
      </c>
      <c r="H10" s="253" t="s">
        <v>651</v>
      </c>
      <c r="I10" s="253" t="s">
        <v>655</v>
      </c>
      <c r="J10" s="253" t="s">
        <v>658</v>
      </c>
      <c r="K10" s="253" t="s">
        <v>662</v>
      </c>
      <c r="L10" s="420" t="s">
        <v>665</v>
      </c>
    </row>
    <row r="11" spans="1:12" ht="21.75" customHeight="1">
      <c r="A11" s="254" t="s">
        <v>637</v>
      </c>
      <c r="B11" s="421"/>
      <c r="C11" s="421"/>
      <c r="D11" s="254" t="s">
        <v>640</v>
      </c>
      <c r="E11" s="254" t="s">
        <v>642</v>
      </c>
      <c r="F11" s="254" t="s">
        <v>644</v>
      </c>
      <c r="G11" s="254" t="s">
        <v>648</v>
      </c>
      <c r="H11" s="254" t="s">
        <v>652</v>
      </c>
      <c r="I11" s="254" t="s">
        <v>653</v>
      </c>
      <c r="J11" s="254" t="s">
        <v>659</v>
      </c>
      <c r="K11" s="254" t="s">
        <v>663</v>
      </c>
      <c r="L11" s="421"/>
    </row>
    <row r="12" spans="1:12" ht="22.5">
      <c r="A12" s="254" t="s">
        <v>607</v>
      </c>
      <c r="B12" s="421"/>
      <c r="C12" s="421"/>
      <c r="D12" s="254" t="s">
        <v>641</v>
      </c>
      <c r="E12" s="254" t="s">
        <v>641</v>
      </c>
      <c r="F12" s="254" t="s">
        <v>645</v>
      </c>
      <c r="G12" s="254" t="s">
        <v>649</v>
      </c>
      <c r="H12" s="254" t="s">
        <v>653</v>
      </c>
      <c r="I12" s="254" t="s">
        <v>656</v>
      </c>
      <c r="J12" s="254" t="s">
        <v>660</v>
      </c>
      <c r="K12" s="254" t="s">
        <v>664</v>
      </c>
      <c r="L12" s="421"/>
    </row>
    <row r="13" spans="1:12" ht="23.25" thickBot="1">
      <c r="A13" s="255"/>
      <c r="B13" s="422"/>
      <c r="C13" s="422"/>
      <c r="D13" s="255"/>
      <c r="E13" s="255"/>
      <c r="F13" s="255" t="s">
        <v>646</v>
      </c>
      <c r="G13" s="255" t="s">
        <v>650</v>
      </c>
      <c r="H13" s="255" t="s">
        <v>654</v>
      </c>
      <c r="I13" s="255" t="s">
        <v>657</v>
      </c>
      <c r="J13" s="255" t="s">
        <v>661</v>
      </c>
      <c r="K13" s="255"/>
      <c r="L13" s="422"/>
    </row>
    <row r="14" spans="1:12" ht="13.5" thickBot="1">
      <c r="A14" s="257">
        <v>1</v>
      </c>
      <c r="B14" s="257">
        <v>2</v>
      </c>
      <c r="C14" s="257">
        <v>3</v>
      </c>
      <c r="D14" s="257">
        <v>4</v>
      </c>
      <c r="E14" s="257">
        <v>5</v>
      </c>
      <c r="F14" s="257">
        <v>6</v>
      </c>
      <c r="G14" s="257">
        <v>7</v>
      </c>
      <c r="H14" s="257">
        <v>8</v>
      </c>
      <c r="I14" s="257">
        <v>9</v>
      </c>
      <c r="J14" s="257">
        <v>10</v>
      </c>
      <c r="K14" s="257">
        <v>11</v>
      </c>
      <c r="L14" s="257">
        <v>12</v>
      </c>
    </row>
    <row r="15" spans="1:12" ht="13.5" thickBot="1">
      <c r="A15" s="423" t="s">
        <v>666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5"/>
    </row>
    <row r="16" spans="1:12" ht="23.25" thickBot="1">
      <c r="A16" s="258" t="s">
        <v>517</v>
      </c>
      <c r="B16" s="258" t="s">
        <v>516</v>
      </c>
      <c r="C16" s="259">
        <v>28397</v>
      </c>
      <c r="D16" s="260">
        <v>1079.09</v>
      </c>
      <c r="E16" s="259">
        <v>0</v>
      </c>
      <c r="F16" s="260">
        <v>-1079.09</v>
      </c>
      <c r="G16" s="259">
        <v>0</v>
      </c>
      <c r="H16" s="259">
        <v>0</v>
      </c>
      <c r="I16" s="259">
        <v>0</v>
      </c>
      <c r="J16" s="259">
        <v>0</v>
      </c>
      <c r="K16" s="260">
        <v>-1079.09</v>
      </c>
      <c r="L16" s="259">
        <v>0</v>
      </c>
    </row>
    <row r="17" spans="1:12" ht="13.5" thickBot="1">
      <c r="A17" s="258" t="s">
        <v>519</v>
      </c>
      <c r="B17" s="258" t="s">
        <v>516</v>
      </c>
      <c r="C17" s="259">
        <v>218242</v>
      </c>
      <c r="D17" s="260">
        <v>218242</v>
      </c>
      <c r="E17" s="260">
        <v>65428.95</v>
      </c>
      <c r="F17" s="260">
        <v>-152813.05</v>
      </c>
      <c r="G17" s="259">
        <v>0</v>
      </c>
      <c r="H17" s="259">
        <v>0</v>
      </c>
      <c r="I17" s="259">
        <v>0</v>
      </c>
      <c r="J17" s="259">
        <v>0</v>
      </c>
      <c r="K17" s="260">
        <v>-152813.05</v>
      </c>
      <c r="L17" s="259">
        <v>0</v>
      </c>
    </row>
    <row r="18" spans="1:12" ht="13.5" thickBot="1">
      <c r="A18" s="258" t="s">
        <v>521</v>
      </c>
      <c r="B18" s="258" t="s">
        <v>516</v>
      </c>
      <c r="C18" s="259">
        <v>220890</v>
      </c>
      <c r="D18" s="260">
        <v>52218.4</v>
      </c>
      <c r="E18" s="260">
        <v>44597.69</v>
      </c>
      <c r="F18" s="260">
        <v>-7620.71</v>
      </c>
      <c r="G18" s="259">
        <v>0</v>
      </c>
      <c r="H18" s="259">
        <v>0</v>
      </c>
      <c r="I18" s="259">
        <v>0</v>
      </c>
      <c r="J18" s="259">
        <v>0</v>
      </c>
      <c r="K18" s="260">
        <v>-7620.71</v>
      </c>
      <c r="L18" s="259">
        <v>0</v>
      </c>
    </row>
    <row r="19" spans="1:12" ht="13.5" thickBot="1">
      <c r="A19" s="258" t="s">
        <v>523</v>
      </c>
      <c r="B19" s="258" t="s">
        <v>516</v>
      </c>
      <c r="C19" s="259">
        <v>219316</v>
      </c>
      <c r="D19" s="260">
        <v>22699.21</v>
      </c>
      <c r="E19" s="260">
        <v>17128.58</v>
      </c>
      <c r="F19" s="260">
        <v>-5570.63</v>
      </c>
      <c r="G19" s="259">
        <v>0</v>
      </c>
      <c r="H19" s="259">
        <v>0</v>
      </c>
      <c r="I19" s="259">
        <v>0</v>
      </c>
      <c r="J19" s="259">
        <v>0</v>
      </c>
      <c r="K19" s="260">
        <v>-5570.63</v>
      </c>
      <c r="L19" s="259">
        <v>0</v>
      </c>
    </row>
    <row r="20" spans="1:12" ht="13.5" thickBot="1">
      <c r="A20" s="258" t="s">
        <v>525</v>
      </c>
      <c r="B20" s="258" t="s">
        <v>516</v>
      </c>
      <c r="C20" s="259">
        <v>794789</v>
      </c>
      <c r="D20" s="260">
        <v>152599.49</v>
      </c>
      <c r="E20" s="260">
        <v>152599.49</v>
      </c>
      <c r="F20" s="259">
        <v>0</v>
      </c>
      <c r="G20" s="259">
        <v>0</v>
      </c>
      <c r="H20" s="259">
        <v>0</v>
      </c>
      <c r="I20" s="259">
        <v>0</v>
      </c>
      <c r="J20" s="259">
        <v>0</v>
      </c>
      <c r="K20" s="259">
        <v>0</v>
      </c>
      <c r="L20" s="259">
        <v>0</v>
      </c>
    </row>
    <row r="21" spans="1:12" ht="13.5" thickBot="1">
      <c r="A21" s="258" t="s">
        <v>527</v>
      </c>
      <c r="B21" s="258" t="s">
        <v>516</v>
      </c>
      <c r="C21" s="259">
        <v>260054</v>
      </c>
      <c r="D21" s="260">
        <v>40490.41</v>
      </c>
      <c r="E21" s="260">
        <v>52166.83</v>
      </c>
      <c r="F21" s="260">
        <v>11676.42</v>
      </c>
      <c r="G21" s="259">
        <v>0</v>
      </c>
      <c r="H21" s="259">
        <v>0</v>
      </c>
      <c r="I21" s="259">
        <v>0</v>
      </c>
      <c r="J21" s="259">
        <v>0</v>
      </c>
      <c r="K21" s="260">
        <v>11676.42</v>
      </c>
      <c r="L21" s="259">
        <v>0</v>
      </c>
    </row>
    <row r="22" spans="1:12" ht="13.5" thickBot="1">
      <c r="A22" s="258" t="s">
        <v>529</v>
      </c>
      <c r="B22" s="258" t="s">
        <v>516</v>
      </c>
      <c r="C22" s="259">
        <v>278432</v>
      </c>
      <c r="D22" s="260">
        <v>82777.83</v>
      </c>
      <c r="E22" s="260">
        <v>79882.14</v>
      </c>
      <c r="F22" s="260">
        <v>-2895.69</v>
      </c>
      <c r="G22" s="259">
        <v>0</v>
      </c>
      <c r="H22" s="259">
        <v>0</v>
      </c>
      <c r="I22" s="259">
        <v>0</v>
      </c>
      <c r="J22" s="259">
        <v>0</v>
      </c>
      <c r="K22" s="260">
        <v>-2895.69</v>
      </c>
      <c r="L22" s="259">
        <v>0</v>
      </c>
    </row>
    <row r="23" spans="1:12" ht="13.5" thickBot="1">
      <c r="A23" s="258" t="s">
        <v>531</v>
      </c>
      <c r="B23" s="258" t="s">
        <v>516</v>
      </c>
      <c r="C23" s="259">
        <v>291589</v>
      </c>
      <c r="D23" s="260">
        <v>47849.75</v>
      </c>
      <c r="E23" s="259">
        <v>0</v>
      </c>
      <c r="F23" s="260">
        <v>-47849.75</v>
      </c>
      <c r="G23" s="259">
        <v>0</v>
      </c>
      <c r="H23" s="259">
        <v>0</v>
      </c>
      <c r="I23" s="259">
        <v>0</v>
      </c>
      <c r="J23" s="259">
        <v>0</v>
      </c>
      <c r="K23" s="260">
        <v>-47849.75</v>
      </c>
      <c r="L23" s="259">
        <v>0</v>
      </c>
    </row>
    <row r="24" spans="1:12" ht="13.5" thickBot="1">
      <c r="A24" s="258" t="s">
        <v>533</v>
      </c>
      <c r="B24" s="258" t="s">
        <v>516</v>
      </c>
      <c r="C24" s="259">
        <v>19784</v>
      </c>
      <c r="D24" s="260">
        <v>24356.08</v>
      </c>
      <c r="E24" s="259">
        <v>0</v>
      </c>
      <c r="F24" s="260">
        <v>-24356.08</v>
      </c>
      <c r="G24" s="259">
        <v>0</v>
      </c>
      <c r="H24" s="259">
        <v>0</v>
      </c>
      <c r="I24" s="259">
        <v>0</v>
      </c>
      <c r="J24" s="259">
        <v>0</v>
      </c>
      <c r="K24" s="260">
        <v>-24356.08</v>
      </c>
      <c r="L24" s="259">
        <v>0</v>
      </c>
    </row>
    <row r="25" spans="1:12" ht="13.5" thickBot="1">
      <c r="A25" s="258" t="s">
        <v>535</v>
      </c>
      <c r="B25" s="258" t="s">
        <v>516</v>
      </c>
      <c r="C25" s="259">
        <v>7483610</v>
      </c>
      <c r="D25" s="260">
        <v>2166552.73</v>
      </c>
      <c r="E25" s="260">
        <v>2196439.54</v>
      </c>
      <c r="F25" s="260">
        <v>29886.81</v>
      </c>
      <c r="G25" s="259">
        <v>0</v>
      </c>
      <c r="H25" s="259">
        <v>0</v>
      </c>
      <c r="I25" s="259">
        <v>0</v>
      </c>
      <c r="J25" s="259">
        <v>0</v>
      </c>
      <c r="K25" s="260">
        <v>29886.81</v>
      </c>
      <c r="L25" s="259">
        <v>0</v>
      </c>
    </row>
    <row r="26" spans="1:12" ht="13.5" thickBot="1">
      <c r="A26" s="258" t="s">
        <v>537</v>
      </c>
      <c r="B26" s="258" t="s">
        <v>516</v>
      </c>
      <c r="C26" s="259">
        <v>1716995</v>
      </c>
      <c r="D26" s="260">
        <v>568839.18</v>
      </c>
      <c r="E26" s="260">
        <v>476981.21</v>
      </c>
      <c r="F26" s="260">
        <v>-91857.97</v>
      </c>
      <c r="G26" s="259">
        <v>0</v>
      </c>
      <c r="H26" s="259">
        <v>0</v>
      </c>
      <c r="I26" s="259">
        <v>0</v>
      </c>
      <c r="J26" s="259">
        <v>0</v>
      </c>
      <c r="K26" s="260">
        <v>-91857.97</v>
      </c>
      <c r="L26" s="259">
        <v>0</v>
      </c>
    </row>
    <row r="27" spans="1:12" ht="13.5" thickBot="1">
      <c r="A27" s="258" t="s">
        <v>539</v>
      </c>
      <c r="B27" s="258" t="s">
        <v>516</v>
      </c>
      <c r="C27" s="259">
        <v>6789245</v>
      </c>
      <c r="D27" s="260">
        <v>1995078.4</v>
      </c>
      <c r="E27" s="260">
        <v>2172558.4</v>
      </c>
      <c r="F27" s="260">
        <v>177480</v>
      </c>
      <c r="G27" s="259">
        <v>0</v>
      </c>
      <c r="H27" s="259">
        <v>0</v>
      </c>
      <c r="I27" s="259">
        <v>0</v>
      </c>
      <c r="J27" s="259">
        <v>0</v>
      </c>
      <c r="K27" s="260">
        <v>177480</v>
      </c>
      <c r="L27" s="259">
        <v>0</v>
      </c>
    </row>
    <row r="28" spans="1:12" ht="13.5" thickBot="1">
      <c r="A28" s="258" t="s">
        <v>541</v>
      </c>
      <c r="B28" s="258" t="s">
        <v>516</v>
      </c>
      <c r="C28" s="259">
        <v>1819124</v>
      </c>
      <c r="D28" s="260">
        <v>898647.26</v>
      </c>
      <c r="E28" s="260">
        <v>181912.4</v>
      </c>
      <c r="F28" s="260">
        <v>-716734.86</v>
      </c>
      <c r="G28" s="259">
        <v>0</v>
      </c>
      <c r="H28" s="259">
        <v>0</v>
      </c>
      <c r="I28" s="259">
        <v>0</v>
      </c>
      <c r="J28" s="259">
        <v>0</v>
      </c>
      <c r="K28" s="260">
        <v>-716734.86</v>
      </c>
      <c r="L28" s="259">
        <v>0</v>
      </c>
    </row>
    <row r="29" spans="1:12" ht="13.5" thickBot="1">
      <c r="A29" s="258" t="s">
        <v>543</v>
      </c>
      <c r="B29" s="258" t="s">
        <v>516</v>
      </c>
      <c r="C29" s="259">
        <v>457921</v>
      </c>
      <c r="D29" s="260">
        <v>154960.47</v>
      </c>
      <c r="E29" s="260">
        <v>22896.05</v>
      </c>
      <c r="F29" s="260">
        <v>-132064.42</v>
      </c>
      <c r="G29" s="259">
        <v>0</v>
      </c>
      <c r="H29" s="259">
        <v>0</v>
      </c>
      <c r="I29" s="259">
        <v>0</v>
      </c>
      <c r="J29" s="259">
        <v>0</v>
      </c>
      <c r="K29" s="260">
        <v>-132064.42</v>
      </c>
      <c r="L29" s="259">
        <v>0</v>
      </c>
    </row>
    <row r="30" spans="1:12" ht="13.5" thickBot="1">
      <c r="A30" s="258" t="s">
        <v>545</v>
      </c>
      <c r="B30" s="258" t="s">
        <v>516</v>
      </c>
      <c r="C30" s="259">
        <v>29195</v>
      </c>
      <c r="D30" s="260">
        <v>11829.81</v>
      </c>
      <c r="E30" s="260">
        <v>7590.7</v>
      </c>
      <c r="F30" s="260">
        <v>-4239.11</v>
      </c>
      <c r="G30" s="259">
        <v>0</v>
      </c>
      <c r="H30" s="259">
        <v>0</v>
      </c>
      <c r="I30" s="259">
        <v>0</v>
      </c>
      <c r="J30" s="259">
        <v>0</v>
      </c>
      <c r="K30" s="260">
        <v>-4239.11</v>
      </c>
      <c r="L30" s="259">
        <v>0</v>
      </c>
    </row>
    <row r="31" spans="1:12" ht="13.5" thickBot="1">
      <c r="A31" s="258" t="s">
        <v>547</v>
      </c>
      <c r="B31" s="258" t="s">
        <v>516</v>
      </c>
      <c r="C31" s="259">
        <v>3208019</v>
      </c>
      <c r="D31" s="260">
        <v>175068.31</v>
      </c>
      <c r="E31" s="260">
        <v>145002.46</v>
      </c>
      <c r="F31" s="260">
        <v>-30065.85</v>
      </c>
      <c r="G31" s="259">
        <v>0</v>
      </c>
      <c r="H31" s="259">
        <v>0</v>
      </c>
      <c r="I31" s="259">
        <v>0</v>
      </c>
      <c r="J31" s="259">
        <v>0</v>
      </c>
      <c r="K31" s="260">
        <v>-30065.85</v>
      </c>
      <c r="L31" s="259">
        <v>0</v>
      </c>
    </row>
    <row r="32" spans="1:12" ht="13.5" thickBot="1">
      <c r="A32" s="258" t="s">
        <v>549</v>
      </c>
      <c r="B32" s="258" t="s">
        <v>516</v>
      </c>
      <c r="C32" s="259">
        <v>157426</v>
      </c>
      <c r="D32" s="260">
        <v>15742.6</v>
      </c>
      <c r="E32" s="260">
        <v>3006.84</v>
      </c>
      <c r="F32" s="260">
        <v>-12735.76</v>
      </c>
      <c r="G32" s="259">
        <v>0</v>
      </c>
      <c r="H32" s="259">
        <v>0</v>
      </c>
      <c r="I32" s="259">
        <v>0</v>
      </c>
      <c r="J32" s="259">
        <v>0</v>
      </c>
      <c r="K32" s="260">
        <v>-12735.76</v>
      </c>
      <c r="L32" s="259">
        <v>0</v>
      </c>
    </row>
    <row r="33" spans="1:12" ht="13.5" thickBot="1">
      <c r="A33" s="258" t="s">
        <v>551</v>
      </c>
      <c r="B33" s="258" t="s">
        <v>516</v>
      </c>
      <c r="C33" s="259">
        <v>187870</v>
      </c>
      <c r="D33" s="260">
        <v>7514.8</v>
      </c>
      <c r="E33" s="260">
        <v>7514.8</v>
      </c>
      <c r="F33" s="259">
        <v>0</v>
      </c>
      <c r="G33" s="259">
        <v>0</v>
      </c>
      <c r="H33" s="259">
        <v>0</v>
      </c>
      <c r="I33" s="259">
        <v>0</v>
      </c>
      <c r="J33" s="259">
        <v>0</v>
      </c>
      <c r="K33" s="259">
        <v>0</v>
      </c>
      <c r="L33" s="259">
        <v>0</v>
      </c>
    </row>
    <row r="34" spans="1:12" ht="13.5" thickBot="1">
      <c r="A34" s="258" t="s">
        <v>553</v>
      </c>
      <c r="B34" s="258" t="s">
        <v>516</v>
      </c>
      <c r="C34" s="259">
        <v>43520</v>
      </c>
      <c r="D34" s="260">
        <v>1740.8</v>
      </c>
      <c r="E34" s="260">
        <v>5609.73</v>
      </c>
      <c r="F34" s="260">
        <v>3868.93</v>
      </c>
      <c r="G34" s="259">
        <v>0</v>
      </c>
      <c r="H34" s="259">
        <v>0</v>
      </c>
      <c r="I34" s="259">
        <v>0</v>
      </c>
      <c r="J34" s="259">
        <v>0</v>
      </c>
      <c r="K34" s="260">
        <v>3868.93</v>
      </c>
      <c r="L34" s="259">
        <v>0</v>
      </c>
    </row>
    <row r="35" spans="1:12" ht="13.5" thickBot="1">
      <c r="A35" s="258" t="s">
        <v>555</v>
      </c>
      <c r="B35" s="258" t="s">
        <v>516</v>
      </c>
      <c r="C35" s="259">
        <v>11842</v>
      </c>
      <c r="D35" s="260">
        <v>2339.98</v>
      </c>
      <c r="E35" s="260">
        <v>3615.36</v>
      </c>
      <c r="F35" s="260">
        <v>1275.38</v>
      </c>
      <c r="G35" s="259">
        <v>0</v>
      </c>
      <c r="H35" s="259">
        <v>0</v>
      </c>
      <c r="I35" s="259">
        <v>0</v>
      </c>
      <c r="J35" s="259">
        <v>0</v>
      </c>
      <c r="K35" s="260">
        <v>1275.38</v>
      </c>
      <c r="L35" s="259">
        <v>0</v>
      </c>
    </row>
    <row r="36" spans="1:12" ht="13.5" thickBot="1">
      <c r="A36" s="258" t="s">
        <v>557</v>
      </c>
      <c r="B36" s="258" t="s">
        <v>516</v>
      </c>
      <c r="C36" s="259">
        <v>6578</v>
      </c>
      <c r="D36" s="260">
        <v>4281.62</v>
      </c>
      <c r="E36" s="260">
        <v>6104.38</v>
      </c>
      <c r="F36" s="260">
        <v>1822.76</v>
      </c>
      <c r="G36" s="259">
        <v>0</v>
      </c>
      <c r="H36" s="259">
        <v>0</v>
      </c>
      <c r="I36" s="259">
        <v>0</v>
      </c>
      <c r="J36" s="259">
        <v>0</v>
      </c>
      <c r="K36" s="260">
        <v>1822.76</v>
      </c>
      <c r="L36" s="259">
        <v>0</v>
      </c>
    </row>
    <row r="37" spans="1:12" ht="13.5" thickBot="1">
      <c r="A37" s="258" t="s">
        <v>559</v>
      </c>
      <c r="B37" s="258" t="s">
        <v>516</v>
      </c>
      <c r="C37" s="259">
        <v>373307</v>
      </c>
      <c r="D37" s="260">
        <v>261314.9</v>
      </c>
      <c r="E37" s="260">
        <v>345196.98</v>
      </c>
      <c r="F37" s="260">
        <v>83882.08</v>
      </c>
      <c r="G37" s="259">
        <v>0</v>
      </c>
      <c r="H37" s="259">
        <v>0</v>
      </c>
      <c r="I37" s="259">
        <v>0</v>
      </c>
      <c r="J37" s="259">
        <v>0</v>
      </c>
      <c r="K37" s="260">
        <v>83882.08</v>
      </c>
      <c r="L37" s="259">
        <v>0</v>
      </c>
    </row>
    <row r="38" spans="1:12" ht="13.5" thickBot="1">
      <c r="A38" s="258" t="s">
        <v>561</v>
      </c>
      <c r="B38" s="258" t="s">
        <v>516</v>
      </c>
      <c r="C38" s="259">
        <v>20364</v>
      </c>
      <c r="D38" s="260">
        <v>10827.54</v>
      </c>
      <c r="E38" s="259">
        <v>0</v>
      </c>
      <c r="F38" s="260">
        <v>-10827.54</v>
      </c>
      <c r="G38" s="259">
        <v>0</v>
      </c>
      <c r="H38" s="259">
        <v>0</v>
      </c>
      <c r="I38" s="259">
        <v>0</v>
      </c>
      <c r="J38" s="259">
        <v>0</v>
      </c>
      <c r="K38" s="260">
        <v>-10827.54</v>
      </c>
      <c r="L38" s="259">
        <v>0</v>
      </c>
    </row>
    <row r="39" spans="1:12" ht="13.5" thickBot="1">
      <c r="A39" s="258" t="s">
        <v>563</v>
      </c>
      <c r="B39" s="258" t="s">
        <v>516</v>
      </c>
      <c r="C39" s="259">
        <v>58</v>
      </c>
      <c r="D39" s="260">
        <v>53505.58</v>
      </c>
      <c r="E39" s="260">
        <v>108700.92</v>
      </c>
      <c r="F39" s="260">
        <v>55195.34</v>
      </c>
      <c r="G39" s="259">
        <v>0</v>
      </c>
      <c r="H39" s="259">
        <v>0</v>
      </c>
      <c r="I39" s="259">
        <v>0</v>
      </c>
      <c r="J39" s="259">
        <v>0</v>
      </c>
      <c r="K39" s="260">
        <v>55195.34</v>
      </c>
      <c r="L39" s="259">
        <v>0</v>
      </c>
    </row>
    <row r="40" spans="1:12" ht="13.5" thickBot="1">
      <c r="A40" s="258" t="s">
        <v>565</v>
      </c>
      <c r="B40" s="258" t="s">
        <v>516</v>
      </c>
      <c r="C40" s="259">
        <v>52422</v>
      </c>
      <c r="D40" s="260">
        <v>228926.87</v>
      </c>
      <c r="E40" s="259">
        <v>0</v>
      </c>
      <c r="F40" s="260">
        <v>-228926.87</v>
      </c>
      <c r="G40" s="259">
        <v>0</v>
      </c>
      <c r="H40" s="259">
        <v>0</v>
      </c>
      <c r="I40" s="259">
        <v>0</v>
      </c>
      <c r="J40" s="259">
        <v>0</v>
      </c>
      <c r="K40" s="260">
        <v>-228926.87</v>
      </c>
      <c r="L40" s="259">
        <v>0</v>
      </c>
    </row>
    <row r="41" spans="1:12" ht="13.5" thickBot="1">
      <c r="A41" s="258" t="s">
        <v>567</v>
      </c>
      <c r="B41" s="258" t="s">
        <v>516</v>
      </c>
      <c r="C41" s="259">
        <v>1097670</v>
      </c>
      <c r="D41" s="260">
        <v>80419.9</v>
      </c>
      <c r="E41" s="260">
        <v>84520.59</v>
      </c>
      <c r="F41" s="260">
        <v>4100.69</v>
      </c>
      <c r="G41" s="259">
        <v>0</v>
      </c>
      <c r="H41" s="259">
        <v>0</v>
      </c>
      <c r="I41" s="259">
        <v>0</v>
      </c>
      <c r="J41" s="259">
        <v>0</v>
      </c>
      <c r="K41" s="260">
        <v>4100.69</v>
      </c>
      <c r="L41" s="259">
        <v>0</v>
      </c>
    </row>
    <row r="42" spans="1:12" ht="13.5" thickBot="1">
      <c r="A42" s="258" t="s">
        <v>569</v>
      </c>
      <c r="B42" s="258" t="s">
        <v>516</v>
      </c>
      <c r="C42" s="259">
        <v>73312</v>
      </c>
      <c r="D42" s="260">
        <v>52967.92</v>
      </c>
      <c r="E42" s="260">
        <v>52725.99</v>
      </c>
      <c r="F42" s="259">
        <v>-241.93</v>
      </c>
      <c r="G42" s="259">
        <v>0</v>
      </c>
      <c r="H42" s="259">
        <v>0</v>
      </c>
      <c r="I42" s="259">
        <v>0</v>
      </c>
      <c r="J42" s="259">
        <v>0</v>
      </c>
      <c r="K42" s="259">
        <v>-241.93</v>
      </c>
      <c r="L42" s="259">
        <v>36.66</v>
      </c>
    </row>
    <row r="43" spans="1:12" ht="13.5" thickBot="1">
      <c r="A43" s="258" t="s">
        <v>571</v>
      </c>
      <c r="B43" s="258" t="s">
        <v>516</v>
      </c>
      <c r="C43" s="259">
        <v>1576417</v>
      </c>
      <c r="D43" s="260">
        <v>550169.53</v>
      </c>
      <c r="E43" s="260">
        <v>201781.38</v>
      </c>
      <c r="F43" s="260">
        <v>-348388.15</v>
      </c>
      <c r="G43" s="259">
        <v>0</v>
      </c>
      <c r="H43" s="259">
        <v>0</v>
      </c>
      <c r="I43" s="259">
        <v>0</v>
      </c>
      <c r="J43" s="259">
        <v>0</v>
      </c>
      <c r="K43" s="260">
        <v>-348388.15</v>
      </c>
      <c r="L43" s="259">
        <v>0</v>
      </c>
    </row>
    <row r="44" spans="1:12" ht="13.5" thickBot="1">
      <c r="A44" s="258" t="s">
        <v>573</v>
      </c>
      <c r="B44" s="258" t="s">
        <v>516</v>
      </c>
      <c r="C44" s="259">
        <v>679198</v>
      </c>
      <c r="D44" s="260">
        <v>21326.82</v>
      </c>
      <c r="E44" s="260">
        <v>20443.86</v>
      </c>
      <c r="F44" s="259">
        <v>-882.96</v>
      </c>
      <c r="G44" s="259">
        <v>0</v>
      </c>
      <c r="H44" s="259">
        <v>0</v>
      </c>
      <c r="I44" s="259">
        <v>0</v>
      </c>
      <c r="J44" s="259">
        <v>0</v>
      </c>
      <c r="K44" s="259">
        <v>-882.96</v>
      </c>
      <c r="L44" s="259">
        <v>135.84</v>
      </c>
    </row>
    <row r="45" spans="1:12" ht="13.5" thickBot="1">
      <c r="A45" s="258" t="s">
        <v>575</v>
      </c>
      <c r="B45" s="258" t="s">
        <v>516</v>
      </c>
      <c r="C45" s="259">
        <v>3849992</v>
      </c>
      <c r="D45" s="260">
        <v>52355.24</v>
      </c>
      <c r="E45" s="260">
        <v>39269.92</v>
      </c>
      <c r="F45" s="260">
        <v>-13085.32</v>
      </c>
      <c r="G45" s="259">
        <v>0</v>
      </c>
      <c r="H45" s="259">
        <v>0</v>
      </c>
      <c r="I45" s="259">
        <v>0</v>
      </c>
      <c r="J45" s="259">
        <v>0</v>
      </c>
      <c r="K45" s="260">
        <v>-13085.32</v>
      </c>
      <c r="L45" s="259">
        <v>0</v>
      </c>
    </row>
    <row r="46" spans="1:12" ht="13.5" thickBot="1">
      <c r="A46" s="258" t="s">
        <v>577</v>
      </c>
      <c r="B46" s="258" t="s">
        <v>516</v>
      </c>
      <c r="C46" s="259">
        <v>2550264</v>
      </c>
      <c r="D46" s="260">
        <v>81535.07</v>
      </c>
      <c r="E46" s="260">
        <v>92319.56</v>
      </c>
      <c r="F46" s="260">
        <v>10784.49</v>
      </c>
      <c r="G46" s="259">
        <v>0</v>
      </c>
      <c r="H46" s="259">
        <v>0</v>
      </c>
      <c r="I46" s="259">
        <v>0</v>
      </c>
      <c r="J46" s="259">
        <v>0</v>
      </c>
      <c r="K46" s="260">
        <v>10784.49</v>
      </c>
      <c r="L46" s="259">
        <v>0</v>
      </c>
    </row>
    <row r="47" spans="1:12" ht="13.5" thickBot="1">
      <c r="A47" s="258" t="s">
        <v>579</v>
      </c>
      <c r="B47" s="258" t="s">
        <v>516</v>
      </c>
      <c r="C47" s="259">
        <v>2939382</v>
      </c>
      <c r="D47" s="260">
        <v>3791910.89</v>
      </c>
      <c r="E47" s="260">
        <v>4420536.59</v>
      </c>
      <c r="F47" s="260">
        <v>628625.7</v>
      </c>
      <c r="G47" s="259">
        <v>0</v>
      </c>
      <c r="H47" s="259">
        <v>0</v>
      </c>
      <c r="I47" s="259">
        <v>0</v>
      </c>
      <c r="J47" s="259">
        <v>0</v>
      </c>
      <c r="K47" s="260">
        <v>628625.7</v>
      </c>
      <c r="L47" s="260">
        <v>6760.58</v>
      </c>
    </row>
    <row r="48" spans="1:12" ht="13.5" thickBot="1">
      <c r="A48" s="258" t="s">
        <v>581</v>
      </c>
      <c r="B48" s="258" t="s">
        <v>516</v>
      </c>
      <c r="C48" s="259">
        <v>15557</v>
      </c>
      <c r="D48" s="260">
        <v>24547.39</v>
      </c>
      <c r="E48" s="260">
        <v>1347.24</v>
      </c>
      <c r="F48" s="260">
        <v>-23200.15</v>
      </c>
      <c r="G48" s="259">
        <v>0</v>
      </c>
      <c r="H48" s="259">
        <v>0</v>
      </c>
      <c r="I48" s="259">
        <v>0</v>
      </c>
      <c r="J48" s="259">
        <v>0</v>
      </c>
      <c r="K48" s="260">
        <v>-23200.15</v>
      </c>
      <c r="L48" s="259">
        <v>0</v>
      </c>
    </row>
    <row r="49" spans="1:12" ht="13.5" thickBot="1">
      <c r="A49" s="258" t="s">
        <v>583</v>
      </c>
      <c r="B49" s="258" t="s">
        <v>516</v>
      </c>
      <c r="C49" s="259">
        <v>438277</v>
      </c>
      <c r="D49" s="260">
        <v>87655.4</v>
      </c>
      <c r="E49" s="260">
        <v>77355.89</v>
      </c>
      <c r="F49" s="260">
        <v>-10299.51</v>
      </c>
      <c r="G49" s="259">
        <v>0</v>
      </c>
      <c r="H49" s="259">
        <v>0</v>
      </c>
      <c r="I49" s="259">
        <v>0</v>
      </c>
      <c r="J49" s="259">
        <v>0</v>
      </c>
      <c r="K49" s="260">
        <v>-10299.51</v>
      </c>
      <c r="L49" s="259">
        <v>0</v>
      </c>
    </row>
    <row r="50" spans="1:12" ht="13.5" thickBot="1">
      <c r="A50" s="258" t="s">
        <v>585</v>
      </c>
      <c r="B50" s="258" t="s">
        <v>516</v>
      </c>
      <c r="C50" s="259">
        <v>102217</v>
      </c>
      <c r="D50" s="260">
        <v>106428.34</v>
      </c>
      <c r="E50" s="260">
        <v>10221.7</v>
      </c>
      <c r="F50" s="260">
        <v>-96206.64</v>
      </c>
      <c r="G50" s="259">
        <v>0</v>
      </c>
      <c r="H50" s="259">
        <v>0</v>
      </c>
      <c r="I50" s="259">
        <v>0</v>
      </c>
      <c r="J50" s="259">
        <v>0</v>
      </c>
      <c r="K50" s="260">
        <v>-96206.64</v>
      </c>
      <c r="L50" s="259">
        <v>0</v>
      </c>
    </row>
    <row r="51" spans="1:12" ht="13.5" thickBot="1">
      <c r="A51" s="258" t="s">
        <v>587</v>
      </c>
      <c r="B51" s="258" t="s">
        <v>516</v>
      </c>
      <c r="C51" s="259">
        <v>84867</v>
      </c>
      <c r="D51" s="260">
        <v>42051.6</v>
      </c>
      <c r="E51" s="260">
        <v>41228.39</v>
      </c>
      <c r="F51" s="259">
        <v>-823.21</v>
      </c>
      <c r="G51" s="259">
        <v>0</v>
      </c>
      <c r="H51" s="259">
        <v>0</v>
      </c>
      <c r="I51" s="259">
        <v>0</v>
      </c>
      <c r="J51" s="259">
        <v>0</v>
      </c>
      <c r="K51" s="259">
        <v>-823.21</v>
      </c>
      <c r="L51" s="259">
        <v>0</v>
      </c>
    </row>
    <row r="52" spans="1:12" ht="13.5" thickBot="1">
      <c r="A52" s="258" t="s">
        <v>589</v>
      </c>
      <c r="B52" s="258" t="s">
        <v>516</v>
      </c>
      <c r="C52" s="259">
        <v>834770</v>
      </c>
      <c r="D52" s="260">
        <v>250431</v>
      </c>
      <c r="E52" s="260">
        <v>250431</v>
      </c>
      <c r="F52" s="259">
        <v>0</v>
      </c>
      <c r="G52" s="259">
        <v>0</v>
      </c>
      <c r="H52" s="259">
        <v>0</v>
      </c>
      <c r="I52" s="259">
        <v>0</v>
      </c>
      <c r="J52" s="259">
        <v>0</v>
      </c>
      <c r="K52" s="259">
        <v>0</v>
      </c>
      <c r="L52" s="259">
        <v>0</v>
      </c>
    </row>
    <row r="53" spans="1:12" ht="13.5" thickBot="1">
      <c r="A53" s="258" t="s">
        <v>591</v>
      </c>
      <c r="B53" s="258" t="s">
        <v>516</v>
      </c>
      <c r="C53" s="259">
        <v>171699</v>
      </c>
      <c r="D53" s="260">
        <v>4584.36</v>
      </c>
      <c r="E53" s="260">
        <v>4292.48</v>
      </c>
      <c r="F53" s="259">
        <v>-291.88</v>
      </c>
      <c r="G53" s="259">
        <v>0</v>
      </c>
      <c r="H53" s="259">
        <v>0</v>
      </c>
      <c r="I53" s="259">
        <v>0</v>
      </c>
      <c r="J53" s="259">
        <v>0</v>
      </c>
      <c r="K53" s="259">
        <v>-291.88</v>
      </c>
      <c r="L53" s="259">
        <v>0</v>
      </c>
    </row>
    <row r="54" spans="1:12" ht="13.5" thickBot="1">
      <c r="A54" s="258" t="s">
        <v>593</v>
      </c>
      <c r="B54" s="258" t="s">
        <v>516</v>
      </c>
      <c r="C54" s="259">
        <v>9391</v>
      </c>
      <c r="D54" s="260">
        <v>2729.96</v>
      </c>
      <c r="E54" s="260">
        <v>1795.56</v>
      </c>
      <c r="F54" s="259">
        <v>-934.4</v>
      </c>
      <c r="G54" s="259">
        <v>0</v>
      </c>
      <c r="H54" s="259">
        <v>0</v>
      </c>
      <c r="I54" s="259">
        <v>0</v>
      </c>
      <c r="J54" s="259">
        <v>0</v>
      </c>
      <c r="K54" s="259">
        <v>-934.4</v>
      </c>
      <c r="L54" s="259">
        <v>0</v>
      </c>
    </row>
    <row r="55" spans="1:12" ht="13.5" thickBot="1">
      <c r="A55" s="258" t="s">
        <v>595</v>
      </c>
      <c r="B55" s="258" t="s">
        <v>516</v>
      </c>
      <c r="C55" s="259">
        <v>10546</v>
      </c>
      <c r="D55" s="260">
        <v>3691.1</v>
      </c>
      <c r="E55" s="260">
        <v>5273</v>
      </c>
      <c r="F55" s="260">
        <v>1581.9</v>
      </c>
      <c r="G55" s="259">
        <v>0</v>
      </c>
      <c r="H55" s="259">
        <v>0</v>
      </c>
      <c r="I55" s="259">
        <v>0</v>
      </c>
      <c r="J55" s="259">
        <v>0</v>
      </c>
      <c r="K55" s="260">
        <v>1581.9</v>
      </c>
      <c r="L55" s="259">
        <v>0</v>
      </c>
    </row>
    <row r="56" spans="1:12" ht="13.5" thickBot="1">
      <c r="A56" s="423" t="s">
        <v>11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425"/>
    </row>
    <row r="57" spans="1:12" ht="13.5" thickBot="1">
      <c r="A57" s="258" t="s">
        <v>611</v>
      </c>
      <c r="B57" s="258" t="s">
        <v>516</v>
      </c>
      <c r="C57" s="259">
        <v>449206</v>
      </c>
      <c r="D57" s="260">
        <v>43333.64</v>
      </c>
      <c r="E57" s="260">
        <v>44696</v>
      </c>
      <c r="F57" s="260">
        <v>1362.36</v>
      </c>
      <c r="G57" s="259">
        <v>0</v>
      </c>
      <c r="H57" s="259">
        <v>0</v>
      </c>
      <c r="I57" s="259">
        <v>0</v>
      </c>
      <c r="J57" s="259">
        <v>0</v>
      </c>
      <c r="K57" s="260">
        <v>1362.36</v>
      </c>
      <c r="L57" s="259">
        <v>0</v>
      </c>
    </row>
    <row r="58" spans="1:12" ht="13.5" thickBot="1">
      <c r="A58" s="258" t="s">
        <v>612</v>
      </c>
      <c r="B58" s="258" t="s">
        <v>516</v>
      </c>
      <c r="C58" s="259">
        <v>707981</v>
      </c>
      <c r="D58" s="260">
        <v>135182.63</v>
      </c>
      <c r="E58" s="260">
        <v>138622.68</v>
      </c>
      <c r="F58" s="260">
        <v>3440.05</v>
      </c>
      <c r="G58" s="259">
        <v>0</v>
      </c>
      <c r="H58" s="259">
        <v>0</v>
      </c>
      <c r="I58" s="259">
        <v>0</v>
      </c>
      <c r="J58" s="259">
        <v>0</v>
      </c>
      <c r="K58" s="260">
        <v>3440.05</v>
      </c>
      <c r="L58" s="259">
        <v>0</v>
      </c>
    </row>
    <row r="59" spans="1:12" ht="13.5" thickBot="1">
      <c r="A59" s="258" t="s">
        <v>613</v>
      </c>
      <c r="B59" s="258" t="s">
        <v>516</v>
      </c>
      <c r="C59" s="259">
        <v>1007052</v>
      </c>
      <c r="D59" s="260">
        <v>196906.51</v>
      </c>
      <c r="E59" s="260">
        <v>197785.01</v>
      </c>
      <c r="F59" s="259">
        <v>878.5</v>
      </c>
      <c r="G59" s="259">
        <v>0</v>
      </c>
      <c r="H59" s="259">
        <v>0</v>
      </c>
      <c r="I59" s="259">
        <v>0</v>
      </c>
      <c r="J59" s="259">
        <v>0</v>
      </c>
      <c r="K59" s="259">
        <v>878.5</v>
      </c>
      <c r="L59" s="259">
        <v>0</v>
      </c>
    </row>
    <row r="60" spans="1:12" ht="13.5" thickBot="1">
      <c r="A60" s="258" t="s">
        <v>614</v>
      </c>
      <c r="B60" s="258" t="s">
        <v>516</v>
      </c>
      <c r="C60" s="259">
        <v>622030</v>
      </c>
      <c r="D60" s="260">
        <v>114690.33</v>
      </c>
      <c r="E60" s="260">
        <v>123410.75</v>
      </c>
      <c r="F60" s="260">
        <v>8720.42</v>
      </c>
      <c r="G60" s="259">
        <v>0</v>
      </c>
      <c r="H60" s="259">
        <v>0</v>
      </c>
      <c r="I60" s="259">
        <v>0</v>
      </c>
      <c r="J60" s="259">
        <v>0</v>
      </c>
      <c r="K60" s="260">
        <v>8720.42</v>
      </c>
      <c r="L60" s="259">
        <v>0</v>
      </c>
    </row>
    <row r="61" spans="1:12" ht="13.5" thickBot="1">
      <c r="A61" s="258" t="s">
        <v>615</v>
      </c>
      <c r="B61" s="258" t="s">
        <v>516</v>
      </c>
      <c r="C61" s="259">
        <v>637207</v>
      </c>
      <c r="D61" s="260">
        <v>184020.89</v>
      </c>
      <c r="E61" s="260">
        <v>188294.67</v>
      </c>
      <c r="F61" s="260">
        <v>4273.78</v>
      </c>
      <c r="G61" s="259">
        <v>0</v>
      </c>
      <c r="H61" s="259">
        <v>0</v>
      </c>
      <c r="I61" s="259">
        <v>0</v>
      </c>
      <c r="J61" s="259">
        <v>0</v>
      </c>
      <c r="K61" s="260">
        <v>4273.78</v>
      </c>
      <c r="L61" s="259">
        <v>0</v>
      </c>
    </row>
    <row r="62" spans="1:12" ht="13.5" thickBot="1">
      <c r="A62" s="258" t="s">
        <v>616</v>
      </c>
      <c r="B62" s="258" t="s">
        <v>516</v>
      </c>
      <c r="C62" s="259">
        <v>620346</v>
      </c>
      <c r="D62" s="260">
        <v>178995.37</v>
      </c>
      <c r="E62" s="260">
        <v>183312.24</v>
      </c>
      <c r="F62" s="260">
        <v>4316.87</v>
      </c>
      <c r="G62" s="259">
        <v>0</v>
      </c>
      <c r="H62" s="259">
        <v>0</v>
      </c>
      <c r="I62" s="259">
        <v>0</v>
      </c>
      <c r="J62" s="259">
        <v>0</v>
      </c>
      <c r="K62" s="260">
        <v>4316.87</v>
      </c>
      <c r="L62" s="259">
        <v>0</v>
      </c>
    </row>
    <row r="63" spans="1:12" ht="13.5" thickBot="1">
      <c r="A63" s="258" t="s">
        <v>617</v>
      </c>
      <c r="B63" s="258" t="s">
        <v>516</v>
      </c>
      <c r="C63" s="259">
        <v>176153</v>
      </c>
      <c r="D63" s="260">
        <v>69615.67</v>
      </c>
      <c r="E63" s="260">
        <v>69333.82</v>
      </c>
      <c r="F63" s="259">
        <v>-281.85</v>
      </c>
      <c r="G63" s="259">
        <v>0</v>
      </c>
      <c r="H63" s="259">
        <v>0</v>
      </c>
      <c r="I63" s="259">
        <v>0</v>
      </c>
      <c r="J63" s="259">
        <v>0</v>
      </c>
      <c r="K63" s="259">
        <v>-281.85</v>
      </c>
      <c r="L63" s="259">
        <v>0</v>
      </c>
    </row>
    <row r="64" spans="1:12" ht="13.5" thickBot="1">
      <c r="A64" s="258" t="s">
        <v>618</v>
      </c>
      <c r="B64" s="258" t="s">
        <v>516</v>
      </c>
      <c r="C64" s="259">
        <v>374243</v>
      </c>
      <c r="D64" s="260">
        <v>147601.44</v>
      </c>
      <c r="E64" s="260">
        <v>146703.26</v>
      </c>
      <c r="F64" s="259">
        <v>-898.18</v>
      </c>
      <c r="G64" s="259">
        <v>0</v>
      </c>
      <c r="H64" s="259">
        <v>0</v>
      </c>
      <c r="I64" s="259">
        <v>0</v>
      </c>
      <c r="J64" s="259">
        <v>0</v>
      </c>
      <c r="K64" s="259">
        <v>-898.18</v>
      </c>
      <c r="L64" s="259">
        <v>0</v>
      </c>
    </row>
    <row r="65" spans="1:12" ht="13.5" thickBot="1">
      <c r="A65" s="258" t="s">
        <v>619</v>
      </c>
      <c r="B65" s="258" t="s">
        <v>516</v>
      </c>
      <c r="C65" s="259">
        <v>331738</v>
      </c>
      <c r="D65" s="260">
        <v>163049.22</v>
      </c>
      <c r="E65" s="260">
        <v>164210.31</v>
      </c>
      <c r="F65" s="260">
        <v>1161.09</v>
      </c>
      <c r="G65" s="259">
        <v>0</v>
      </c>
      <c r="H65" s="259">
        <v>0</v>
      </c>
      <c r="I65" s="259">
        <v>0</v>
      </c>
      <c r="J65" s="259">
        <v>0</v>
      </c>
      <c r="K65" s="260">
        <v>1161.09</v>
      </c>
      <c r="L65" s="259">
        <v>0</v>
      </c>
    </row>
    <row r="66" spans="1:12" ht="13.5" thickBot="1">
      <c r="A66" s="258" t="s">
        <v>620</v>
      </c>
      <c r="B66" s="258" t="s">
        <v>516</v>
      </c>
      <c r="C66" s="259">
        <v>42732</v>
      </c>
      <c r="D66" s="260">
        <v>29365.43</v>
      </c>
      <c r="E66" s="260">
        <v>29314.15</v>
      </c>
      <c r="F66" s="259">
        <v>-51.28</v>
      </c>
      <c r="G66" s="259">
        <v>0</v>
      </c>
      <c r="H66" s="259">
        <v>0</v>
      </c>
      <c r="I66" s="259">
        <v>0</v>
      </c>
      <c r="J66" s="259">
        <v>0</v>
      </c>
      <c r="K66" s="259">
        <v>-51.28</v>
      </c>
      <c r="L66" s="259">
        <v>0</v>
      </c>
    </row>
    <row r="67" spans="1:12" ht="13.5" thickBot="1">
      <c r="A67" s="258" t="s">
        <v>621</v>
      </c>
      <c r="B67" s="258" t="s">
        <v>516</v>
      </c>
      <c r="C67" s="259">
        <v>205143</v>
      </c>
      <c r="D67" s="260">
        <v>160711.54</v>
      </c>
      <c r="E67" s="260">
        <v>158042.17</v>
      </c>
      <c r="F67" s="260">
        <v>-2669.37</v>
      </c>
      <c r="G67" s="259">
        <v>0</v>
      </c>
      <c r="H67" s="259">
        <v>0</v>
      </c>
      <c r="I67" s="259">
        <v>0</v>
      </c>
      <c r="J67" s="259">
        <v>0</v>
      </c>
      <c r="K67" s="260">
        <v>-2669.37</v>
      </c>
      <c r="L67" s="259">
        <v>0</v>
      </c>
    </row>
    <row r="68" spans="1:12" ht="13.5" thickBot="1">
      <c r="A68" s="258" t="s">
        <v>622</v>
      </c>
      <c r="B68" s="258" t="s">
        <v>516</v>
      </c>
      <c r="C68" s="259">
        <v>700000</v>
      </c>
      <c r="D68" s="260">
        <v>668288.25</v>
      </c>
      <c r="E68" s="260">
        <v>679000</v>
      </c>
      <c r="F68" s="260">
        <v>10711.75</v>
      </c>
      <c r="G68" s="259">
        <v>0</v>
      </c>
      <c r="H68" s="259">
        <v>0</v>
      </c>
      <c r="I68" s="259">
        <v>0</v>
      </c>
      <c r="J68" s="259">
        <v>0</v>
      </c>
      <c r="K68" s="260">
        <v>10711.75</v>
      </c>
      <c r="L68" s="259">
        <v>0</v>
      </c>
    </row>
    <row r="69" spans="1:12" ht="13.5" thickBot="1">
      <c r="A69" s="258" t="s">
        <v>623</v>
      </c>
      <c r="B69" s="258" t="s">
        <v>516</v>
      </c>
      <c r="C69" s="259">
        <v>250000</v>
      </c>
      <c r="D69" s="260">
        <v>237503.34</v>
      </c>
      <c r="E69" s="260">
        <v>240000</v>
      </c>
      <c r="F69" s="260">
        <v>2496.66</v>
      </c>
      <c r="G69" s="259">
        <v>0</v>
      </c>
      <c r="H69" s="259">
        <v>0</v>
      </c>
      <c r="I69" s="259">
        <v>0</v>
      </c>
      <c r="J69" s="259">
        <v>0</v>
      </c>
      <c r="K69" s="260">
        <v>2496.66</v>
      </c>
      <c r="L69" s="259">
        <v>0</v>
      </c>
    </row>
    <row r="70" spans="1:12" ht="13.5" thickBot="1">
      <c r="A70" s="258" t="s">
        <v>624</v>
      </c>
      <c r="B70" s="258" t="s">
        <v>516</v>
      </c>
      <c r="C70" s="259">
        <v>700000</v>
      </c>
      <c r="D70" s="260">
        <v>663815.5</v>
      </c>
      <c r="E70" s="260">
        <v>663600</v>
      </c>
      <c r="F70" s="259">
        <v>-215.5</v>
      </c>
      <c r="G70" s="259">
        <v>0</v>
      </c>
      <c r="H70" s="259">
        <v>0</v>
      </c>
      <c r="I70" s="259">
        <v>0</v>
      </c>
      <c r="J70" s="259">
        <v>0</v>
      </c>
      <c r="K70" s="259">
        <v>-215.5</v>
      </c>
      <c r="L70" s="259">
        <v>0</v>
      </c>
    </row>
    <row r="71" spans="1:12" ht="13.5" thickBot="1">
      <c r="A71" s="261" t="s">
        <v>667</v>
      </c>
      <c r="B71" s="261">
        <v>54</v>
      </c>
      <c r="C71" s="258"/>
      <c r="D71" s="262">
        <v>15345367.39</v>
      </c>
      <c r="E71" s="262">
        <v>14424801.66</v>
      </c>
      <c r="F71" s="262">
        <v>-920565.73</v>
      </c>
      <c r="G71" s="263">
        <v>0</v>
      </c>
      <c r="H71" s="263">
        <v>0</v>
      </c>
      <c r="I71" s="263">
        <v>0</v>
      </c>
      <c r="J71" s="263">
        <v>0</v>
      </c>
      <c r="K71" s="262">
        <v>-920565.73</v>
      </c>
      <c r="L71" s="262">
        <v>6933.08</v>
      </c>
    </row>
    <row r="73" spans="1:11" ht="34.5" customHeight="1">
      <c r="A73" s="73" t="s">
        <v>304</v>
      </c>
      <c r="B73" s="266" t="s">
        <v>52</v>
      </c>
      <c r="C73" s="266"/>
      <c r="D73" s="296" t="s">
        <v>53</v>
      </c>
      <c r="E73" s="296"/>
      <c r="F73" s="96" t="s">
        <v>54</v>
      </c>
      <c r="J73" s="287" t="s">
        <v>306</v>
      </c>
      <c r="K73" s="287"/>
    </row>
    <row r="74" spans="1:11" ht="12.75">
      <c r="A74" s="73" t="s">
        <v>496</v>
      </c>
      <c r="D74" s="275"/>
      <c r="E74" s="275"/>
      <c r="F74" s="73"/>
      <c r="J74" s="97"/>
      <c r="K74" s="33"/>
    </row>
  </sheetData>
  <sheetProtection/>
  <mergeCells count="10">
    <mergeCell ref="L10:L13"/>
    <mergeCell ref="A15:L15"/>
    <mergeCell ref="A56:L56"/>
    <mergeCell ref="A8:L8"/>
    <mergeCell ref="B73:C73"/>
    <mergeCell ref="D73:E73"/>
    <mergeCell ref="J73:K73"/>
    <mergeCell ref="D74:E74"/>
    <mergeCell ref="B10:B13"/>
    <mergeCell ref="C10:C13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79">
      <selection activeCell="J15" sqref="J15"/>
    </sheetView>
  </sheetViews>
  <sheetFormatPr defaultColWidth="9.140625" defaultRowHeight="12.75"/>
  <cols>
    <col min="1" max="1" width="3.00390625" style="0" customWidth="1"/>
    <col min="2" max="2" width="8.00390625" style="0" customWidth="1"/>
    <col min="3" max="3" width="50.57421875" style="0" customWidth="1"/>
    <col min="4" max="4" width="8.421875" style="0" customWidth="1"/>
    <col min="5" max="5" width="4.8515625" style="0" customWidth="1"/>
    <col min="6" max="6" width="10.421875" style="0" customWidth="1"/>
    <col min="7" max="7" width="10.57421875" style="0" customWidth="1"/>
    <col min="8" max="8" width="11.00390625" style="0" customWidth="1"/>
  </cols>
  <sheetData>
    <row r="1" spans="2:4" ht="12.75">
      <c r="B1" s="10" t="s">
        <v>487</v>
      </c>
      <c r="C1" s="10"/>
      <c r="D1" s="10"/>
    </row>
    <row r="2" spans="2:4" ht="12.75">
      <c r="B2" s="10" t="s">
        <v>225</v>
      </c>
      <c r="C2" s="10"/>
      <c r="D2" s="10"/>
    </row>
    <row r="3" spans="2:4" ht="12.75">
      <c r="B3" s="10" t="s">
        <v>226</v>
      </c>
      <c r="C3" s="10"/>
      <c r="D3" s="10"/>
    </row>
    <row r="4" spans="2:4" ht="12.75">
      <c r="B4" s="10" t="s">
        <v>227</v>
      </c>
      <c r="C4" s="10"/>
      <c r="D4" s="10"/>
    </row>
    <row r="5" spans="2:4" ht="12.75">
      <c r="B5" s="10" t="s">
        <v>228</v>
      </c>
      <c r="C5" s="10"/>
      <c r="D5" s="10"/>
    </row>
    <row r="6" spans="2:4" ht="12.75">
      <c r="B6" s="10" t="s">
        <v>229</v>
      </c>
      <c r="C6" s="10"/>
      <c r="D6" s="10"/>
    </row>
    <row r="7" spans="2:7" ht="12.75">
      <c r="B7" s="272" t="s">
        <v>230</v>
      </c>
      <c r="C7" s="272"/>
      <c r="D7" s="272"/>
      <c r="E7" s="272"/>
      <c r="F7" s="272"/>
      <c r="G7" s="272"/>
    </row>
    <row r="8" spans="2:7" ht="12.75">
      <c r="B8" s="273" t="s">
        <v>231</v>
      </c>
      <c r="C8" s="273"/>
      <c r="D8" s="273"/>
      <c r="E8" s="273"/>
      <c r="F8" s="273"/>
      <c r="G8" s="273"/>
    </row>
    <row r="9" spans="2:7" ht="12.75">
      <c r="B9" s="273" t="s">
        <v>495</v>
      </c>
      <c r="C9" s="273"/>
      <c r="D9" s="273"/>
      <c r="E9" s="273"/>
      <c r="F9" s="273"/>
      <c r="G9" s="273"/>
    </row>
    <row r="10" ht="12.75">
      <c r="G10" s="10" t="s">
        <v>232</v>
      </c>
    </row>
    <row r="11" spans="2:7" ht="33.75">
      <c r="B11" s="11" t="s">
        <v>233</v>
      </c>
      <c r="C11" s="11" t="s">
        <v>234</v>
      </c>
      <c r="D11" s="117" t="s">
        <v>470</v>
      </c>
      <c r="E11" s="11" t="s">
        <v>235</v>
      </c>
      <c r="F11" s="11" t="s">
        <v>236</v>
      </c>
      <c r="G11" s="11" t="s">
        <v>237</v>
      </c>
    </row>
    <row r="12" spans="2:7" ht="12.75">
      <c r="B12" s="12">
        <v>1</v>
      </c>
      <c r="C12" s="12">
        <v>2</v>
      </c>
      <c r="D12" s="12"/>
      <c r="E12" s="12">
        <v>3</v>
      </c>
      <c r="F12" s="12">
        <v>5</v>
      </c>
      <c r="G12" s="12">
        <v>6</v>
      </c>
    </row>
    <row r="13" spans="2:7" ht="12.75">
      <c r="B13" s="13"/>
      <c r="C13" s="14" t="s">
        <v>238</v>
      </c>
      <c r="D13" s="14"/>
      <c r="E13" s="12"/>
      <c r="F13" s="15"/>
      <c r="G13" s="16"/>
    </row>
    <row r="14" spans="2:7" ht="12.75">
      <c r="B14" s="11">
        <v>70</v>
      </c>
      <c r="C14" s="14" t="s">
        <v>391</v>
      </c>
      <c r="D14" s="110">
        <v>1</v>
      </c>
      <c r="E14" s="17" t="s">
        <v>309</v>
      </c>
      <c r="F14" s="18">
        <f>F15+F16+F17+F18</f>
        <v>540103</v>
      </c>
      <c r="G14" s="18">
        <f>G15+G16+G17+G18</f>
        <v>376608</v>
      </c>
    </row>
    <row r="15" spans="2:7" ht="12.75">
      <c r="B15" s="11">
        <v>700</v>
      </c>
      <c r="C15" s="19" t="s">
        <v>240</v>
      </c>
      <c r="D15" s="99"/>
      <c r="E15" s="17" t="s">
        <v>239</v>
      </c>
      <c r="F15" s="20">
        <v>490491</v>
      </c>
      <c r="G15" s="20">
        <v>296793</v>
      </c>
    </row>
    <row r="16" spans="2:7" ht="12.75">
      <c r="B16" s="11">
        <v>701</v>
      </c>
      <c r="C16" s="21" t="s">
        <v>242</v>
      </c>
      <c r="D16" s="27"/>
      <c r="E16" s="17" t="s">
        <v>241</v>
      </c>
      <c r="F16" s="20">
        <v>49612</v>
      </c>
      <c r="G16" s="20">
        <v>79815</v>
      </c>
    </row>
    <row r="17" spans="2:7" ht="12.75">
      <c r="B17" s="11">
        <v>702</v>
      </c>
      <c r="C17" s="21" t="s">
        <v>244</v>
      </c>
      <c r="D17" s="27"/>
      <c r="E17" s="17" t="s">
        <v>243</v>
      </c>
      <c r="F17" s="20"/>
      <c r="G17" s="20"/>
    </row>
    <row r="18" spans="2:7" ht="12.75">
      <c r="B18" s="11">
        <v>709</v>
      </c>
      <c r="C18" s="22" t="s">
        <v>246</v>
      </c>
      <c r="D18" s="111"/>
      <c r="E18" s="17" t="s">
        <v>245</v>
      </c>
      <c r="F18" s="20"/>
      <c r="G18" s="20"/>
    </row>
    <row r="19" spans="2:7" ht="12.75">
      <c r="B19" s="11">
        <v>71</v>
      </c>
      <c r="C19" s="23" t="s">
        <v>310</v>
      </c>
      <c r="D19" s="112"/>
      <c r="E19" s="17" t="s">
        <v>247</v>
      </c>
      <c r="F19" s="20">
        <f>F20+F21+F22+F23+F24</f>
        <v>4382</v>
      </c>
      <c r="G19" s="20">
        <f>G20+G21+G22+G23+G24</f>
        <v>0</v>
      </c>
    </row>
    <row r="20" spans="2:7" ht="22.5">
      <c r="B20" s="11">
        <v>710</v>
      </c>
      <c r="C20" s="24" t="s">
        <v>311</v>
      </c>
      <c r="D20" s="113"/>
      <c r="E20" s="17" t="s">
        <v>248</v>
      </c>
      <c r="F20" s="18"/>
      <c r="G20" s="18"/>
    </row>
    <row r="21" spans="2:7" ht="22.5">
      <c r="B21" s="11">
        <v>711</v>
      </c>
      <c r="C21" s="21" t="s">
        <v>312</v>
      </c>
      <c r="D21" s="27"/>
      <c r="E21" s="17" t="s">
        <v>249</v>
      </c>
      <c r="F21" s="18">
        <v>4382</v>
      </c>
      <c r="G21" s="18"/>
    </row>
    <row r="22" spans="2:7" ht="22.5">
      <c r="B22" s="11">
        <v>712</v>
      </c>
      <c r="C22" s="21" t="s">
        <v>313</v>
      </c>
      <c r="D22" s="27"/>
      <c r="E22" s="17" t="s">
        <v>250</v>
      </c>
      <c r="F22" s="18"/>
      <c r="G22" s="18"/>
    </row>
    <row r="23" spans="2:7" ht="12.75">
      <c r="B23" s="11">
        <v>713</v>
      </c>
      <c r="C23" s="21" t="s">
        <v>314</v>
      </c>
      <c r="D23" s="27"/>
      <c r="E23" s="17" t="s">
        <v>251</v>
      </c>
      <c r="F23" s="18"/>
      <c r="G23" s="18"/>
    </row>
    <row r="24" spans="2:7" ht="12.75">
      <c r="B24" s="11">
        <v>719</v>
      </c>
      <c r="C24" s="22" t="s">
        <v>325</v>
      </c>
      <c r="D24" s="111"/>
      <c r="E24" s="17" t="s">
        <v>252</v>
      </c>
      <c r="F24" s="20"/>
      <c r="G24" s="20"/>
    </row>
    <row r="25" spans="2:7" ht="12.75">
      <c r="B25" s="25">
        <v>60</v>
      </c>
      <c r="C25" s="14" t="s">
        <v>326</v>
      </c>
      <c r="D25" s="110">
        <v>2</v>
      </c>
      <c r="E25" s="17" t="s">
        <v>254</v>
      </c>
      <c r="F25" s="20">
        <f>F26+F27+F28+F29+F30+F31</f>
        <v>313985</v>
      </c>
      <c r="G25" s="20">
        <f>G26+G27+G28+G29+G30+G31</f>
        <v>252271</v>
      </c>
    </row>
    <row r="26" spans="2:7" ht="12.75">
      <c r="B26" s="11">
        <v>600</v>
      </c>
      <c r="C26" s="19" t="s">
        <v>253</v>
      </c>
      <c r="D26" s="99"/>
      <c r="E26" s="17" t="s">
        <v>255</v>
      </c>
      <c r="F26" s="20">
        <v>295402</v>
      </c>
      <c r="G26" s="20">
        <v>236038</v>
      </c>
    </row>
    <row r="27" spans="2:7" ht="12.75">
      <c r="B27" s="11">
        <v>601</v>
      </c>
      <c r="C27" s="19" t="s">
        <v>315</v>
      </c>
      <c r="D27" s="99"/>
      <c r="E27" s="17" t="s">
        <v>256</v>
      </c>
      <c r="F27" s="20">
        <v>0</v>
      </c>
      <c r="G27" s="20">
        <v>0</v>
      </c>
    </row>
    <row r="28" spans="2:7" ht="12.75">
      <c r="B28" s="11">
        <v>603</v>
      </c>
      <c r="C28" s="19" t="s">
        <v>316</v>
      </c>
      <c r="D28" s="99"/>
      <c r="E28" s="17" t="s">
        <v>257</v>
      </c>
      <c r="F28" s="20">
        <v>0</v>
      </c>
      <c r="G28" s="20"/>
    </row>
    <row r="29" spans="2:7" ht="12.75">
      <c r="B29" s="11">
        <v>605</v>
      </c>
      <c r="C29" s="22" t="s">
        <v>317</v>
      </c>
      <c r="D29" s="111"/>
      <c r="E29" s="17" t="s">
        <v>258</v>
      </c>
      <c r="F29" s="20">
        <v>13129</v>
      </c>
      <c r="G29" s="20">
        <v>10491</v>
      </c>
    </row>
    <row r="30" spans="2:7" ht="12.75">
      <c r="B30" s="11">
        <v>607</v>
      </c>
      <c r="C30" s="22" t="s">
        <v>318</v>
      </c>
      <c r="D30" s="111"/>
      <c r="E30" s="17" t="s">
        <v>259</v>
      </c>
      <c r="F30" s="20">
        <v>0</v>
      </c>
      <c r="G30" s="20">
        <v>0</v>
      </c>
    </row>
    <row r="31" spans="2:7" ht="22.5">
      <c r="B31" s="11" t="s">
        <v>260</v>
      </c>
      <c r="C31" s="22" t="s">
        <v>319</v>
      </c>
      <c r="D31" s="111"/>
      <c r="E31" s="17" t="s">
        <v>261</v>
      </c>
      <c r="F31" s="20">
        <v>5454</v>
      </c>
      <c r="G31" s="20">
        <v>5742</v>
      </c>
    </row>
    <row r="32" spans="2:7" ht="12.75">
      <c r="B32" s="11">
        <v>61</v>
      </c>
      <c r="C32" s="14" t="s">
        <v>320</v>
      </c>
      <c r="D32" s="110"/>
      <c r="E32" s="17" t="s">
        <v>262</v>
      </c>
      <c r="F32" s="18">
        <f>F33+F34+F35+F36+F37</f>
        <v>0</v>
      </c>
      <c r="G32" s="18">
        <f>G33+G34+G35+G36+G37</f>
        <v>0</v>
      </c>
    </row>
    <row r="33" spans="2:7" ht="22.5">
      <c r="B33" s="11">
        <v>610</v>
      </c>
      <c r="C33" s="24" t="s">
        <v>324</v>
      </c>
      <c r="D33" s="113"/>
      <c r="E33" s="17" t="s">
        <v>263</v>
      </c>
      <c r="F33" s="18"/>
      <c r="G33" s="18"/>
    </row>
    <row r="34" spans="2:7" ht="22.5">
      <c r="B34" s="11">
        <v>611</v>
      </c>
      <c r="C34" s="21" t="s">
        <v>323</v>
      </c>
      <c r="D34" s="27"/>
      <c r="E34" s="17" t="s">
        <v>264</v>
      </c>
      <c r="F34" s="18"/>
      <c r="G34" s="18"/>
    </row>
    <row r="35" spans="2:7" ht="22.5">
      <c r="B35" s="11">
        <v>612</v>
      </c>
      <c r="C35" s="21" t="s">
        <v>322</v>
      </c>
      <c r="D35" s="27"/>
      <c r="E35" s="17" t="s">
        <v>265</v>
      </c>
      <c r="F35" s="18"/>
      <c r="G35" s="18"/>
    </row>
    <row r="36" spans="2:7" ht="12.75">
      <c r="B36" s="11">
        <v>613</v>
      </c>
      <c r="C36" s="19" t="s">
        <v>321</v>
      </c>
      <c r="D36" s="99"/>
      <c r="E36" s="17" t="s">
        <v>266</v>
      </c>
      <c r="F36" s="18"/>
      <c r="G36" s="18"/>
    </row>
    <row r="37" spans="1:7" ht="12.75">
      <c r="A37" s="35"/>
      <c r="B37" s="11">
        <v>619</v>
      </c>
      <c r="C37" s="22" t="s">
        <v>325</v>
      </c>
      <c r="D37" s="111"/>
      <c r="E37" s="17" t="s">
        <v>267</v>
      </c>
      <c r="F37" s="18"/>
      <c r="G37" s="18"/>
    </row>
    <row r="38" spans="2:7" ht="12.75">
      <c r="B38" s="11"/>
      <c r="C38" s="26" t="s">
        <v>327</v>
      </c>
      <c r="D38" s="114"/>
      <c r="E38" s="17" t="s">
        <v>268</v>
      </c>
      <c r="F38" s="18">
        <f>F39</f>
        <v>0</v>
      </c>
      <c r="G38" s="18">
        <f>G39</f>
        <v>0</v>
      </c>
    </row>
    <row r="39" spans="2:7" ht="12.75">
      <c r="B39" s="11">
        <v>739</v>
      </c>
      <c r="C39" s="19" t="s">
        <v>328</v>
      </c>
      <c r="D39" s="99"/>
      <c r="E39" s="17" t="s">
        <v>269</v>
      </c>
      <c r="F39" s="18"/>
      <c r="G39" s="18">
        <v>0</v>
      </c>
    </row>
    <row r="40" spans="2:7" ht="12.75">
      <c r="B40" s="11"/>
      <c r="C40" s="14" t="s">
        <v>329</v>
      </c>
      <c r="D40" s="110"/>
      <c r="E40" s="17" t="s">
        <v>270</v>
      </c>
      <c r="F40" s="18">
        <f>F41+F42</f>
        <v>0</v>
      </c>
      <c r="G40" s="18">
        <f>G41+G42</f>
        <v>0</v>
      </c>
    </row>
    <row r="41" spans="2:7" ht="12.75">
      <c r="B41" s="11">
        <v>630</v>
      </c>
      <c r="C41" s="19" t="s">
        <v>272</v>
      </c>
      <c r="D41" s="99"/>
      <c r="E41" s="17" t="s">
        <v>271</v>
      </c>
      <c r="F41" s="18"/>
      <c r="G41" s="18"/>
    </row>
    <row r="42" spans="2:7" ht="12.75">
      <c r="B42" s="11">
        <v>631</v>
      </c>
      <c r="C42" s="21" t="s">
        <v>274</v>
      </c>
      <c r="D42" s="27"/>
      <c r="E42" s="17" t="s">
        <v>273</v>
      </c>
      <c r="F42" s="18"/>
      <c r="G42" s="18"/>
    </row>
    <row r="43" spans="2:7" ht="12.75">
      <c r="B43" s="11"/>
      <c r="C43" s="14" t="s">
        <v>330</v>
      </c>
      <c r="D43" s="110"/>
      <c r="E43" s="17"/>
      <c r="F43" s="18"/>
      <c r="G43" s="18"/>
    </row>
    <row r="44" spans="2:7" ht="12.75">
      <c r="B44" s="11"/>
      <c r="C44" s="19" t="s">
        <v>331</v>
      </c>
      <c r="D44" s="99"/>
      <c r="E44" s="17" t="s">
        <v>275</v>
      </c>
      <c r="F44" s="18">
        <f>F14+F19-F25</f>
        <v>230500</v>
      </c>
      <c r="G44" s="18">
        <f>G14-G25</f>
        <v>124337</v>
      </c>
    </row>
    <row r="45" spans="2:7" ht="12.75">
      <c r="B45" s="27"/>
      <c r="C45" s="19" t="s">
        <v>332</v>
      </c>
      <c r="D45" s="99"/>
      <c r="E45" s="17" t="s">
        <v>276</v>
      </c>
      <c r="F45" s="18">
        <v>0</v>
      </c>
      <c r="G45" s="18">
        <v>0</v>
      </c>
    </row>
    <row r="46" spans="2:7" ht="12.75">
      <c r="B46" s="11"/>
      <c r="C46" s="26" t="s">
        <v>333</v>
      </c>
      <c r="D46" s="114"/>
      <c r="E46" s="17"/>
      <c r="F46" s="28"/>
      <c r="G46" s="28"/>
    </row>
    <row r="47" spans="2:7" ht="12.75">
      <c r="B47" s="11"/>
      <c r="C47" s="21" t="s">
        <v>334</v>
      </c>
      <c r="D47" s="27">
        <v>3</v>
      </c>
      <c r="E47" s="17" t="s">
        <v>277</v>
      </c>
      <c r="F47" s="28">
        <f>F48+F49+F50+F51+F52+F53</f>
        <v>1896403</v>
      </c>
      <c r="G47" s="28">
        <f>G48+G49+G50+G51+G52+G53</f>
        <v>842834</v>
      </c>
    </row>
    <row r="48" spans="2:7" ht="22.5">
      <c r="B48" s="11">
        <v>720</v>
      </c>
      <c r="C48" s="21" t="s">
        <v>335</v>
      </c>
      <c r="D48" s="27"/>
      <c r="E48" s="17" t="s">
        <v>278</v>
      </c>
      <c r="F48" s="18">
        <f>1890015+5614</f>
        <v>1895629</v>
      </c>
      <c r="G48" s="18">
        <v>842834</v>
      </c>
    </row>
    <row r="49" spans="2:7" ht="22.5">
      <c r="B49" s="11">
        <v>721</v>
      </c>
      <c r="C49" s="21" t="s">
        <v>336</v>
      </c>
      <c r="D49" s="27"/>
      <c r="E49" s="17" t="s">
        <v>279</v>
      </c>
      <c r="F49" s="18"/>
      <c r="G49" s="18"/>
    </row>
    <row r="50" spans="2:7" ht="12.75">
      <c r="B50" s="11">
        <v>722</v>
      </c>
      <c r="C50" s="29" t="s">
        <v>337</v>
      </c>
      <c r="D50" s="115"/>
      <c r="E50" s="17" t="s">
        <v>280</v>
      </c>
      <c r="F50" s="18"/>
      <c r="G50" s="18"/>
    </row>
    <row r="51" spans="2:7" ht="12.75">
      <c r="B51" s="27">
        <v>723</v>
      </c>
      <c r="C51" s="29" t="s">
        <v>338</v>
      </c>
      <c r="D51" s="115"/>
      <c r="E51" s="17" t="s">
        <v>281</v>
      </c>
      <c r="F51" s="18"/>
      <c r="G51" s="18"/>
    </row>
    <row r="52" spans="2:7" ht="22.5">
      <c r="B52" s="36" t="s">
        <v>494</v>
      </c>
      <c r="C52" s="29" t="s">
        <v>339</v>
      </c>
      <c r="D52" s="115"/>
      <c r="E52" s="17" t="s">
        <v>282</v>
      </c>
      <c r="F52" s="18">
        <v>774</v>
      </c>
      <c r="G52" s="18">
        <v>0</v>
      </c>
    </row>
    <row r="53" spans="2:7" ht="12.75">
      <c r="B53" s="11">
        <v>729</v>
      </c>
      <c r="C53" s="19" t="s">
        <v>289</v>
      </c>
      <c r="D53" s="99"/>
      <c r="E53" s="17" t="s">
        <v>283</v>
      </c>
      <c r="F53" s="18"/>
      <c r="G53" s="18"/>
    </row>
    <row r="54" spans="2:7" ht="12.75">
      <c r="B54" s="11"/>
      <c r="C54" s="26" t="s">
        <v>340</v>
      </c>
      <c r="D54" s="114">
        <v>4</v>
      </c>
      <c r="E54" s="17" t="s">
        <v>284</v>
      </c>
      <c r="F54" s="18">
        <f>F55+F56+F57+F58+F59+F60+F61</f>
        <v>943923</v>
      </c>
      <c r="G54" s="18">
        <f>G55+G56+G57+G58+G59+G60+G61</f>
        <v>993852</v>
      </c>
    </row>
    <row r="55" spans="2:7" ht="22.5">
      <c r="B55" s="11">
        <v>620</v>
      </c>
      <c r="C55" s="21" t="s">
        <v>335</v>
      </c>
      <c r="D55" s="27"/>
      <c r="E55" s="17" t="s">
        <v>285</v>
      </c>
      <c r="F55" s="18">
        <f>927246+3455</f>
        <v>930701</v>
      </c>
      <c r="G55" s="18">
        <v>993852</v>
      </c>
    </row>
    <row r="56" spans="2:7" ht="22.5">
      <c r="B56" s="27">
        <v>621</v>
      </c>
      <c r="C56" s="21" t="s">
        <v>336</v>
      </c>
      <c r="D56" s="27"/>
      <c r="E56" s="17" t="s">
        <v>286</v>
      </c>
      <c r="F56" s="18"/>
      <c r="G56" s="18"/>
    </row>
    <row r="57" spans="2:7" ht="12.75">
      <c r="B57" s="11">
        <v>622</v>
      </c>
      <c r="C57" s="29" t="s">
        <v>337</v>
      </c>
      <c r="D57" s="115"/>
      <c r="E57" s="17" t="s">
        <v>287</v>
      </c>
      <c r="F57" s="18"/>
      <c r="G57" s="18"/>
    </row>
    <row r="58" spans="2:7" ht="12.75">
      <c r="B58" s="11">
        <v>623</v>
      </c>
      <c r="C58" s="29" t="s">
        <v>295</v>
      </c>
      <c r="D58" s="115"/>
      <c r="E58" s="17" t="s">
        <v>288</v>
      </c>
      <c r="F58" s="18"/>
      <c r="G58" s="18"/>
    </row>
    <row r="59" spans="2:7" ht="12.75">
      <c r="B59" s="11">
        <v>624.625</v>
      </c>
      <c r="C59" s="29" t="s">
        <v>341</v>
      </c>
      <c r="D59" s="115"/>
      <c r="E59" s="17" t="s">
        <v>290</v>
      </c>
      <c r="F59" s="18">
        <v>13222</v>
      </c>
      <c r="G59" s="18"/>
    </row>
    <row r="60" spans="2:7" ht="22.5">
      <c r="B60" s="11">
        <v>628</v>
      </c>
      <c r="C60" s="29" t="s">
        <v>342</v>
      </c>
      <c r="D60" s="115"/>
      <c r="E60" s="17" t="s">
        <v>291</v>
      </c>
      <c r="F60" s="18"/>
      <c r="G60" s="18"/>
    </row>
    <row r="61" spans="2:7" ht="12.75">
      <c r="B61" s="11">
        <v>629</v>
      </c>
      <c r="C61" s="29" t="s">
        <v>343</v>
      </c>
      <c r="D61" s="115"/>
      <c r="E61" s="17" t="s">
        <v>292</v>
      </c>
      <c r="F61" s="18"/>
      <c r="G61" s="18"/>
    </row>
    <row r="62" spans="2:7" ht="22.5">
      <c r="B62" s="27"/>
      <c r="C62" s="26" t="s">
        <v>344</v>
      </c>
      <c r="D62" s="114"/>
      <c r="E62" s="17"/>
      <c r="F62" s="18"/>
      <c r="G62" s="18"/>
    </row>
    <row r="63" spans="2:7" ht="12.75">
      <c r="B63" s="11"/>
      <c r="C63" s="29" t="s">
        <v>347</v>
      </c>
      <c r="D63" s="115"/>
      <c r="E63" s="17" t="s">
        <v>293</v>
      </c>
      <c r="F63" s="18">
        <f>F47-F54</f>
        <v>952480</v>
      </c>
      <c r="G63" s="18">
        <v>0</v>
      </c>
    </row>
    <row r="64" spans="2:7" ht="12.75">
      <c r="B64" s="11"/>
      <c r="C64" s="26" t="s">
        <v>348</v>
      </c>
      <c r="D64" s="114"/>
      <c r="E64" s="17" t="s">
        <v>294</v>
      </c>
      <c r="F64" s="18">
        <f>F46+F62</f>
        <v>0</v>
      </c>
      <c r="G64" s="18">
        <f>G54-G48</f>
        <v>151018</v>
      </c>
    </row>
    <row r="65" spans="2:7" ht="12.75">
      <c r="B65" s="11"/>
      <c r="C65" s="29" t="s">
        <v>345</v>
      </c>
      <c r="D65" s="115"/>
      <c r="E65" s="17"/>
      <c r="F65" s="18"/>
      <c r="G65" s="18"/>
    </row>
    <row r="66" spans="2:7" ht="12.75">
      <c r="B66" s="11"/>
      <c r="C66" s="29" t="s">
        <v>346</v>
      </c>
      <c r="D66" s="115"/>
      <c r="E66" s="17" t="s">
        <v>296</v>
      </c>
      <c r="F66" s="18">
        <f>F63+F44</f>
        <v>1182980</v>
      </c>
      <c r="G66" s="18"/>
    </row>
    <row r="67" spans="2:7" ht="12.75">
      <c r="B67" s="11"/>
      <c r="C67" s="29" t="s">
        <v>349</v>
      </c>
      <c r="D67" s="115"/>
      <c r="E67" s="17" t="s">
        <v>297</v>
      </c>
      <c r="F67" s="18">
        <v>0</v>
      </c>
      <c r="G67" s="18">
        <f>G64-G44</f>
        <v>26681</v>
      </c>
    </row>
    <row r="68" spans="2:7" ht="12.75">
      <c r="B68" s="11"/>
      <c r="C68" s="29" t="s">
        <v>350</v>
      </c>
      <c r="D68" s="115"/>
      <c r="E68" s="17" t="s">
        <v>298</v>
      </c>
      <c r="F68" s="18">
        <v>0</v>
      </c>
      <c r="G68" s="18">
        <v>0</v>
      </c>
    </row>
    <row r="69" spans="2:8" ht="12.75">
      <c r="B69" s="11">
        <v>821</v>
      </c>
      <c r="C69" s="29" t="s">
        <v>351</v>
      </c>
      <c r="D69" s="115"/>
      <c r="E69" s="17" t="s">
        <v>299</v>
      </c>
      <c r="F69" s="18">
        <v>0</v>
      </c>
      <c r="G69" s="18">
        <v>0</v>
      </c>
      <c r="H69" s="10"/>
    </row>
    <row r="70" spans="2:8" ht="12.75">
      <c r="B70" s="11">
        <v>822</v>
      </c>
      <c r="C70" s="29" t="s">
        <v>352</v>
      </c>
      <c r="D70" s="115"/>
      <c r="E70" s="17" t="s">
        <v>300</v>
      </c>
      <c r="F70" s="18">
        <v>0</v>
      </c>
      <c r="G70" s="18">
        <v>0</v>
      </c>
      <c r="H70" s="10"/>
    </row>
    <row r="71" spans="2:8" ht="12.75">
      <c r="B71" s="11"/>
      <c r="C71" s="29" t="s">
        <v>353</v>
      </c>
      <c r="D71" s="115"/>
      <c r="E71" s="17"/>
      <c r="F71" s="18"/>
      <c r="G71" s="18"/>
      <c r="H71" s="10"/>
    </row>
    <row r="72" spans="2:8" ht="12.75">
      <c r="B72" s="11"/>
      <c r="C72" s="29" t="s">
        <v>354</v>
      </c>
      <c r="D72" s="115"/>
      <c r="E72" s="17" t="s">
        <v>301</v>
      </c>
      <c r="F72" s="18">
        <f>F66</f>
        <v>1182980</v>
      </c>
      <c r="G72" s="18">
        <v>0</v>
      </c>
      <c r="H72" s="10"/>
    </row>
    <row r="73" spans="2:8" ht="12.75">
      <c r="B73" s="11"/>
      <c r="C73" s="29" t="s">
        <v>392</v>
      </c>
      <c r="D73" s="115"/>
      <c r="E73" s="17" t="s">
        <v>302</v>
      </c>
      <c r="F73" s="18">
        <f>F67+F68</f>
        <v>0</v>
      </c>
      <c r="G73" s="18">
        <f>G67-G68</f>
        <v>26681</v>
      </c>
      <c r="H73" s="10"/>
    </row>
    <row r="74" spans="2:7" ht="12.75">
      <c r="B74" s="11"/>
      <c r="C74" s="29"/>
      <c r="D74" s="115"/>
      <c r="E74" s="17"/>
      <c r="F74" s="18"/>
      <c r="G74" s="18"/>
    </row>
    <row r="75" spans="2:7" ht="12.75">
      <c r="B75" s="11"/>
      <c r="C75" s="29" t="s">
        <v>355</v>
      </c>
      <c r="D75" s="115"/>
      <c r="E75" s="17"/>
      <c r="F75" s="18"/>
      <c r="G75" s="18"/>
    </row>
    <row r="76" spans="2:7" ht="12.75">
      <c r="B76" s="11"/>
      <c r="C76" s="29" t="s">
        <v>356</v>
      </c>
      <c r="D76" s="115">
        <v>5</v>
      </c>
      <c r="E76" s="17" t="s">
        <v>303</v>
      </c>
      <c r="F76" s="18">
        <f>F78+F82</f>
        <v>609685</v>
      </c>
      <c r="G76" s="18">
        <f>G78+G82</f>
        <v>17722</v>
      </c>
    </row>
    <row r="77" spans="2:7" ht="22.5">
      <c r="B77" s="11"/>
      <c r="C77" s="29" t="s">
        <v>357</v>
      </c>
      <c r="D77" s="115"/>
      <c r="E77" s="17" t="s">
        <v>358</v>
      </c>
      <c r="F77" s="18">
        <f>F78</f>
        <v>18099</v>
      </c>
      <c r="G77" s="18">
        <f>G78</f>
        <v>10584</v>
      </c>
    </row>
    <row r="78" spans="2:7" ht="33.75">
      <c r="B78" s="11" t="s">
        <v>360</v>
      </c>
      <c r="C78" s="29" t="s">
        <v>374</v>
      </c>
      <c r="D78" s="115"/>
      <c r="E78" s="17" t="s">
        <v>359</v>
      </c>
      <c r="F78" s="18">
        <v>18099</v>
      </c>
      <c r="G78" s="18">
        <v>10584</v>
      </c>
    </row>
    <row r="79" spans="2:7" ht="22.5">
      <c r="B79" s="11" t="s">
        <v>365</v>
      </c>
      <c r="C79" s="29" t="s">
        <v>375</v>
      </c>
      <c r="D79" s="115"/>
      <c r="E79" s="17" t="s">
        <v>367</v>
      </c>
      <c r="F79" s="18"/>
      <c r="G79" s="18"/>
    </row>
    <row r="80" spans="2:7" ht="33.75">
      <c r="B80" s="11" t="s">
        <v>366</v>
      </c>
      <c r="C80" s="29" t="s">
        <v>376</v>
      </c>
      <c r="D80" s="115"/>
      <c r="E80" s="17" t="s">
        <v>368</v>
      </c>
      <c r="F80" s="18"/>
      <c r="G80" s="18"/>
    </row>
    <row r="81" spans="2:7" ht="22.5">
      <c r="B81" s="11" t="s">
        <v>361</v>
      </c>
      <c r="C81" s="29" t="s">
        <v>377</v>
      </c>
      <c r="D81" s="115"/>
      <c r="E81" s="17" t="s">
        <v>369</v>
      </c>
      <c r="F81" s="18"/>
      <c r="G81" s="18"/>
    </row>
    <row r="82" spans="2:7" ht="22.5">
      <c r="B82" s="11"/>
      <c r="C82" s="29" t="s">
        <v>364</v>
      </c>
      <c r="D82" s="115"/>
      <c r="E82" s="17" t="s">
        <v>370</v>
      </c>
      <c r="F82" s="18">
        <f>F83</f>
        <v>591586</v>
      </c>
      <c r="G82" s="18">
        <f>G83+G84</f>
        <v>7138</v>
      </c>
    </row>
    <row r="83" spans="2:7" ht="33.75">
      <c r="B83" s="11" t="s">
        <v>363</v>
      </c>
      <c r="C83" s="29" t="s">
        <v>378</v>
      </c>
      <c r="D83" s="115"/>
      <c r="E83" s="17" t="s">
        <v>371</v>
      </c>
      <c r="F83" s="18">
        <v>591586</v>
      </c>
      <c r="G83" s="18">
        <v>7138</v>
      </c>
    </row>
    <row r="84" spans="2:7" ht="33.75">
      <c r="B84" s="11" t="s">
        <v>362</v>
      </c>
      <c r="C84" s="29" t="s">
        <v>379</v>
      </c>
      <c r="D84" s="115"/>
      <c r="E84" s="17" t="s">
        <v>372</v>
      </c>
      <c r="F84" s="18"/>
      <c r="G84" s="18"/>
    </row>
    <row r="85" spans="2:7" ht="22.5">
      <c r="B85" s="11" t="s">
        <v>361</v>
      </c>
      <c r="C85" s="29" t="s">
        <v>380</v>
      </c>
      <c r="D85" s="115"/>
      <c r="E85" s="17" t="s">
        <v>373</v>
      </c>
      <c r="F85" s="18"/>
      <c r="G85" s="18"/>
    </row>
    <row r="86" spans="2:7" ht="12.75">
      <c r="B86" s="11"/>
      <c r="C86" s="29" t="s">
        <v>381</v>
      </c>
      <c r="D86" s="115"/>
      <c r="E86" s="17"/>
      <c r="F86" s="18"/>
      <c r="G86" s="18"/>
    </row>
    <row r="87" spans="2:7" ht="12.75">
      <c r="B87" s="11"/>
      <c r="C87" s="29" t="s">
        <v>382</v>
      </c>
      <c r="D87" s="115"/>
      <c r="E87" s="17" t="s">
        <v>387</v>
      </c>
      <c r="F87" s="18">
        <f>F76+F66</f>
        <v>1792665</v>
      </c>
      <c r="G87" s="18"/>
    </row>
    <row r="88" spans="2:7" ht="12.75">
      <c r="B88" s="11"/>
      <c r="C88" s="29" t="s">
        <v>383</v>
      </c>
      <c r="D88" s="115"/>
      <c r="E88" s="17" t="s">
        <v>388</v>
      </c>
      <c r="F88" s="18"/>
      <c r="G88" s="18">
        <f>G73-G76</f>
        <v>8959</v>
      </c>
    </row>
    <row r="89" spans="2:7" ht="12.75">
      <c r="B89" s="11"/>
      <c r="C89" s="29" t="s">
        <v>384</v>
      </c>
      <c r="D89" s="115"/>
      <c r="E89" s="17"/>
      <c r="F89" s="18"/>
      <c r="G89" s="18"/>
    </row>
    <row r="90" spans="2:7" ht="12.75">
      <c r="B90" s="11"/>
      <c r="C90" s="29" t="s">
        <v>385</v>
      </c>
      <c r="D90" s="115"/>
      <c r="E90" s="17" t="s">
        <v>389</v>
      </c>
      <c r="F90" s="18">
        <v>0</v>
      </c>
      <c r="G90" s="18">
        <v>0</v>
      </c>
    </row>
    <row r="91" spans="2:7" ht="12.75">
      <c r="B91" s="11"/>
      <c r="C91" s="29" t="s">
        <v>386</v>
      </c>
      <c r="D91" s="115"/>
      <c r="E91" s="17" t="s">
        <v>390</v>
      </c>
      <c r="F91" s="18">
        <v>0</v>
      </c>
      <c r="G91" s="18">
        <v>0</v>
      </c>
    </row>
    <row r="92" ht="12.75">
      <c r="G92" s="30"/>
    </row>
    <row r="93" spans="2:7" ht="35.25" customHeight="1">
      <c r="B93" s="10" t="s">
        <v>304</v>
      </c>
      <c r="C93" s="266" t="s">
        <v>305</v>
      </c>
      <c r="D93" s="266"/>
      <c r="E93" s="266"/>
      <c r="F93" s="267" t="s">
        <v>306</v>
      </c>
      <c r="G93" s="267"/>
    </row>
    <row r="94" ht="12.75">
      <c r="B94" s="10" t="s">
        <v>493</v>
      </c>
    </row>
    <row r="95" spans="6:7" ht="12.75">
      <c r="F95" s="32"/>
      <c r="G95" s="33"/>
    </row>
    <row r="96" spans="3:7" ht="12.75">
      <c r="C96" t="s">
        <v>307</v>
      </c>
      <c r="F96" s="34"/>
      <c r="G96" s="30"/>
    </row>
    <row r="99" ht="12.75">
      <c r="F99" t="s">
        <v>308</v>
      </c>
    </row>
  </sheetData>
  <sheetProtection/>
  <mergeCells count="5">
    <mergeCell ref="C93:E93"/>
    <mergeCell ref="F93:G93"/>
    <mergeCell ref="B7:G7"/>
    <mergeCell ref="B8:G8"/>
    <mergeCell ref="B9:G9"/>
  </mergeCells>
  <printOptions/>
  <pageMargins left="0.11811023622047245" right="0.11811023622047245" top="0.1968503937007874" bottom="0.1968503937007874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0.13671875" style="0" customWidth="1"/>
    <col min="2" max="2" width="6.8515625" style="0" customWidth="1"/>
    <col min="3" max="3" width="59.8515625" style="0" customWidth="1"/>
    <col min="4" max="4" width="4.7109375" style="0" customWidth="1"/>
    <col min="5" max="5" width="11.28125" style="0" customWidth="1"/>
    <col min="6" max="6" width="11.57421875" style="0" customWidth="1"/>
    <col min="7" max="7" width="14.28125" style="0" customWidth="1"/>
    <col min="8" max="8" width="14.421875" style="0" customWidth="1"/>
  </cols>
  <sheetData>
    <row r="1" spans="2:8" ht="12.75">
      <c r="B1" s="10" t="s">
        <v>487</v>
      </c>
      <c r="C1" s="10"/>
      <c r="H1" s="1"/>
    </row>
    <row r="2" spans="2:8" ht="12.75">
      <c r="B2" s="10" t="s">
        <v>225</v>
      </c>
      <c r="C2" s="10"/>
      <c r="H2" s="1"/>
    </row>
    <row r="3" spans="2:8" ht="12.75">
      <c r="B3" s="10" t="s">
        <v>226</v>
      </c>
      <c r="C3" s="10"/>
      <c r="H3" s="1"/>
    </row>
    <row r="4" spans="2:3" ht="12.75">
      <c r="B4" s="10" t="s">
        <v>227</v>
      </c>
      <c r="C4" s="10"/>
    </row>
    <row r="5" spans="2:3" ht="12.75">
      <c r="B5" s="10" t="s">
        <v>228</v>
      </c>
      <c r="C5" s="10"/>
    </row>
    <row r="6" spans="2:3" ht="12.75">
      <c r="B6" s="10" t="s">
        <v>229</v>
      </c>
      <c r="C6" s="10"/>
    </row>
    <row r="8" spans="2:6" ht="25.5" customHeight="1">
      <c r="B8" s="272" t="s">
        <v>393</v>
      </c>
      <c r="C8" s="272"/>
      <c r="D8" s="272"/>
      <c r="E8" s="272"/>
      <c r="F8" s="272"/>
    </row>
    <row r="9" spans="2:6" ht="12.75">
      <c r="B9" s="272" t="s">
        <v>497</v>
      </c>
      <c r="C9" s="272"/>
      <c r="D9" s="272"/>
      <c r="E9" s="272"/>
      <c r="F9" s="272"/>
    </row>
    <row r="10" ht="12.75">
      <c r="F10" s="10" t="s">
        <v>232</v>
      </c>
    </row>
    <row r="11" spans="2:6" ht="22.5">
      <c r="B11" s="11" t="s">
        <v>394</v>
      </c>
      <c r="C11" s="11" t="s">
        <v>234</v>
      </c>
      <c r="D11" s="11" t="s">
        <v>235</v>
      </c>
      <c r="E11" s="11" t="s">
        <v>236</v>
      </c>
      <c r="F11" s="11" t="s">
        <v>237</v>
      </c>
    </row>
    <row r="12" spans="2:6" ht="12.75">
      <c r="B12" s="12">
        <v>1</v>
      </c>
      <c r="C12" s="12">
        <v>2</v>
      </c>
      <c r="D12" s="12">
        <v>3</v>
      </c>
      <c r="E12" s="12">
        <v>4</v>
      </c>
      <c r="F12" s="12">
        <v>5</v>
      </c>
    </row>
    <row r="13" spans="2:6" ht="12.75">
      <c r="B13" s="12"/>
      <c r="C13" s="12"/>
      <c r="D13" s="12"/>
      <c r="E13" s="12"/>
      <c r="F13" s="12"/>
    </row>
    <row r="14" spans="2:6" ht="12.75">
      <c r="B14" s="12" t="s">
        <v>96</v>
      </c>
      <c r="C14" s="118" t="s">
        <v>404</v>
      </c>
      <c r="D14" s="12">
        <v>301</v>
      </c>
      <c r="E14" s="108">
        <v>13243051</v>
      </c>
      <c r="F14" s="108">
        <v>11961257</v>
      </c>
    </row>
    <row r="15" spans="2:6" ht="12.75">
      <c r="B15" s="12"/>
      <c r="C15" s="119"/>
      <c r="D15" s="12"/>
      <c r="E15" s="108"/>
      <c r="F15" s="108"/>
    </row>
    <row r="16" spans="2:6" ht="12.75">
      <c r="B16" s="12" t="s">
        <v>97</v>
      </c>
      <c r="C16" s="118" t="s">
        <v>405</v>
      </c>
      <c r="D16" s="12">
        <v>302</v>
      </c>
      <c r="E16" s="108">
        <v>-17815</v>
      </c>
      <c r="F16" s="108"/>
    </row>
    <row r="17" spans="2:6" ht="12.75">
      <c r="B17" s="12" t="s">
        <v>98</v>
      </c>
      <c r="C17" s="118" t="s">
        <v>406</v>
      </c>
      <c r="D17" s="12">
        <v>303</v>
      </c>
      <c r="E17" s="108"/>
      <c r="F17" s="108"/>
    </row>
    <row r="18" spans="2:6" ht="22.5">
      <c r="B18" s="12" t="s">
        <v>99</v>
      </c>
      <c r="C18" s="120" t="s">
        <v>407</v>
      </c>
      <c r="D18" s="12">
        <v>304</v>
      </c>
      <c r="E18" s="108">
        <f>E14+E16-E17</f>
        <v>13225236</v>
      </c>
      <c r="F18" s="108">
        <f>F14-F16-F17</f>
        <v>11961257</v>
      </c>
    </row>
    <row r="19" spans="2:6" ht="12.75">
      <c r="B19" s="12">
        <v>5</v>
      </c>
      <c r="C19" s="119" t="s">
        <v>408</v>
      </c>
      <c r="D19" s="12">
        <v>305</v>
      </c>
      <c r="E19" s="108">
        <v>1182980</v>
      </c>
      <c r="F19" s="108">
        <v>-26681</v>
      </c>
    </row>
    <row r="20" spans="2:6" ht="12.75">
      <c r="B20" s="12">
        <v>6</v>
      </c>
      <c r="C20" s="121" t="s">
        <v>409</v>
      </c>
      <c r="D20" s="12">
        <v>306</v>
      </c>
      <c r="E20" s="15">
        <v>609685</v>
      </c>
      <c r="F20" s="15">
        <v>17722</v>
      </c>
    </row>
    <row r="21" spans="2:6" ht="12.75">
      <c r="B21" s="12">
        <v>7</v>
      </c>
      <c r="C21" s="122" t="s">
        <v>410</v>
      </c>
      <c r="D21" s="12">
        <v>307</v>
      </c>
      <c r="E21" s="18">
        <f>E19+E20</f>
        <v>1792665</v>
      </c>
      <c r="F21" s="18">
        <f>F19+F20</f>
        <v>-8959</v>
      </c>
    </row>
    <row r="22" spans="2:8" ht="12.75">
      <c r="B22" s="12">
        <v>8</v>
      </c>
      <c r="C22" s="122" t="s">
        <v>395</v>
      </c>
      <c r="D22" s="12">
        <v>308</v>
      </c>
      <c r="E22" s="18">
        <v>0</v>
      </c>
      <c r="F22" s="18">
        <v>0</v>
      </c>
      <c r="H22" s="57"/>
    </row>
    <row r="23" spans="2:6" ht="12.75">
      <c r="B23" s="12">
        <v>9</v>
      </c>
      <c r="C23" s="122" t="s">
        <v>396</v>
      </c>
      <c r="D23" s="12">
        <v>309</v>
      </c>
      <c r="E23" s="18">
        <v>105911</v>
      </c>
      <c r="F23" s="18">
        <v>124465</v>
      </c>
    </row>
    <row r="24" spans="2:6" ht="12.75">
      <c r="B24" s="12">
        <v>10</v>
      </c>
      <c r="C24" s="122" t="s">
        <v>397</v>
      </c>
      <c r="D24" s="12">
        <v>310</v>
      </c>
      <c r="E24" s="18">
        <v>0</v>
      </c>
      <c r="F24" s="18"/>
    </row>
    <row r="25" spans="2:6" ht="12.75">
      <c r="B25" s="12">
        <v>11</v>
      </c>
      <c r="C25" s="122" t="s">
        <v>398</v>
      </c>
      <c r="D25" s="12">
        <v>311</v>
      </c>
      <c r="E25" s="18">
        <v>0</v>
      </c>
      <c r="F25" s="18">
        <f>F26-F27</f>
        <v>0</v>
      </c>
    </row>
    <row r="26" spans="2:6" ht="12.75">
      <c r="B26" s="12">
        <v>12</v>
      </c>
      <c r="C26" s="122" t="s">
        <v>411</v>
      </c>
      <c r="D26" s="12">
        <v>312</v>
      </c>
      <c r="E26" s="18">
        <v>0</v>
      </c>
      <c r="F26" s="18">
        <v>0</v>
      </c>
    </row>
    <row r="27" spans="2:6" ht="12.75">
      <c r="B27" s="12">
        <v>13</v>
      </c>
      <c r="C27" s="122" t="s">
        <v>412</v>
      </c>
      <c r="D27" s="12">
        <v>313</v>
      </c>
      <c r="E27" s="18">
        <v>-3246</v>
      </c>
      <c r="F27" s="18">
        <v>0</v>
      </c>
    </row>
    <row r="28" spans="2:6" ht="12.75">
      <c r="B28" s="12"/>
      <c r="C28" s="38"/>
      <c r="D28" s="12"/>
      <c r="E28" s="18">
        <v>0</v>
      </c>
      <c r="F28" s="18">
        <v>0</v>
      </c>
    </row>
    <row r="29" spans="2:6" ht="12.75">
      <c r="B29" s="12">
        <v>14</v>
      </c>
      <c r="C29" s="19" t="s">
        <v>413</v>
      </c>
      <c r="D29" s="12">
        <v>314</v>
      </c>
      <c r="E29" s="18">
        <f>E18+E21-E23+E27</f>
        <v>14908744</v>
      </c>
      <c r="F29" s="18">
        <f>F18+F21-F23</f>
        <v>11827833</v>
      </c>
    </row>
    <row r="30" spans="2:7" ht="12.75">
      <c r="B30" s="12"/>
      <c r="C30" s="14" t="s">
        <v>399</v>
      </c>
      <c r="D30" s="12"/>
      <c r="E30" s="18"/>
      <c r="F30" s="18"/>
      <c r="G30" s="10"/>
    </row>
    <row r="31" spans="2:7" ht="12.75">
      <c r="B31" s="12">
        <v>15</v>
      </c>
      <c r="C31" s="19" t="s">
        <v>414</v>
      </c>
      <c r="D31" s="12">
        <v>315</v>
      </c>
      <c r="E31" s="18">
        <v>71816373</v>
      </c>
      <c r="F31" s="18">
        <v>72672654</v>
      </c>
      <c r="G31" s="10"/>
    </row>
    <row r="32" spans="2:6" ht="12.75">
      <c r="B32" s="12">
        <v>16</v>
      </c>
      <c r="C32" s="19" t="s">
        <v>401</v>
      </c>
      <c r="D32" s="12">
        <v>316</v>
      </c>
      <c r="E32" s="18"/>
      <c r="F32" s="18"/>
    </row>
    <row r="33" spans="2:8" ht="12.75">
      <c r="B33" s="12">
        <v>17</v>
      </c>
      <c r="C33" s="19" t="s">
        <v>402</v>
      </c>
      <c r="D33" s="12">
        <v>317</v>
      </c>
      <c r="E33" s="18">
        <v>520284</v>
      </c>
      <c r="F33" s="18">
        <v>766874</v>
      </c>
      <c r="H33" s="57"/>
    </row>
    <row r="34" spans="2:6" ht="12.75">
      <c r="B34" s="12">
        <v>18</v>
      </c>
      <c r="C34" s="21" t="s">
        <v>403</v>
      </c>
      <c r="D34" s="12">
        <v>318</v>
      </c>
      <c r="E34" s="18">
        <f>E31+E32-E33</f>
        <v>71296089</v>
      </c>
      <c r="F34" s="18">
        <v>71905780</v>
      </c>
    </row>
    <row r="35" spans="2:6" ht="12.75">
      <c r="B35" s="39"/>
      <c r="C35" s="40"/>
      <c r="D35" s="41"/>
      <c r="E35" s="40"/>
      <c r="F35" s="40"/>
    </row>
    <row r="36" spans="2:6" ht="12.75">
      <c r="B36" s="39"/>
      <c r="C36" s="40"/>
      <c r="D36" s="41"/>
      <c r="E36" s="40"/>
      <c r="F36" s="40"/>
    </row>
    <row r="37" spans="2:6" ht="28.5" customHeight="1">
      <c r="B37" s="42" t="s">
        <v>304</v>
      </c>
      <c r="C37" s="266" t="s">
        <v>305</v>
      </c>
      <c r="D37" s="266"/>
      <c r="E37" s="267" t="s">
        <v>306</v>
      </c>
      <c r="F37" s="267"/>
    </row>
    <row r="38" ht="12.75">
      <c r="B38" s="10" t="s">
        <v>496</v>
      </c>
    </row>
    <row r="39" spans="3:6" ht="12.75">
      <c r="C39" s="43"/>
      <c r="E39" s="32"/>
      <c r="F39" s="33"/>
    </row>
    <row r="40" spans="2:6" ht="12.75">
      <c r="B40" s="39"/>
      <c r="C40" s="40"/>
      <c r="D40" s="41"/>
      <c r="E40" s="40"/>
      <c r="F40" s="40"/>
    </row>
    <row r="41" spans="2:6" ht="12.75">
      <c r="B41" s="39"/>
      <c r="C41" s="40"/>
      <c r="D41" s="41"/>
      <c r="E41" s="40"/>
      <c r="F41" s="40"/>
    </row>
  </sheetData>
  <sheetProtection/>
  <mergeCells count="4">
    <mergeCell ref="C37:D37"/>
    <mergeCell ref="E37:F37"/>
    <mergeCell ref="B8:F8"/>
    <mergeCell ref="B9:F9"/>
  </mergeCells>
  <printOptions/>
  <pageMargins left="0" right="0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31">
      <selection activeCell="C19" sqref="C19"/>
    </sheetView>
  </sheetViews>
  <sheetFormatPr defaultColWidth="9.140625" defaultRowHeight="12.75"/>
  <cols>
    <col min="1" max="1" width="0.9921875" style="0" customWidth="1"/>
    <col min="2" max="2" width="5.140625" style="0" customWidth="1"/>
    <col min="3" max="3" width="51.57421875" style="0" customWidth="1"/>
    <col min="4" max="4" width="7.57421875" style="0" customWidth="1"/>
    <col min="5" max="5" width="7.00390625" style="0" customWidth="1"/>
    <col min="6" max="6" width="5.57421875" style="0" customWidth="1"/>
    <col min="7" max="7" width="10.140625" style="0" customWidth="1"/>
    <col min="8" max="8" width="9.57421875" style="0" customWidth="1"/>
  </cols>
  <sheetData>
    <row r="1" spans="2:5" ht="12.75">
      <c r="B1" s="10" t="s">
        <v>487</v>
      </c>
      <c r="C1" s="10"/>
      <c r="D1" s="10"/>
      <c r="E1" s="10"/>
    </row>
    <row r="2" spans="2:5" ht="12.75">
      <c r="B2" s="10" t="s">
        <v>225</v>
      </c>
      <c r="C2" s="10"/>
      <c r="D2" s="10"/>
      <c r="E2" s="10"/>
    </row>
    <row r="3" spans="2:5" ht="12.75">
      <c r="B3" s="10" t="s">
        <v>226</v>
      </c>
      <c r="C3" s="10"/>
      <c r="D3" s="10"/>
      <c r="E3" s="10"/>
    </row>
    <row r="4" spans="2:5" ht="12.75">
      <c r="B4" s="10" t="s">
        <v>227</v>
      </c>
      <c r="C4" s="10"/>
      <c r="D4" s="10"/>
      <c r="E4" s="10"/>
    </row>
    <row r="5" spans="2:5" ht="12.75">
      <c r="B5" s="10" t="s">
        <v>228</v>
      </c>
      <c r="C5" s="10"/>
      <c r="D5" s="10"/>
      <c r="E5" s="10"/>
    </row>
    <row r="6" spans="2:5" ht="12.75">
      <c r="B6" s="10" t="s">
        <v>229</v>
      </c>
      <c r="C6" s="10"/>
      <c r="D6" s="10"/>
      <c r="E6" s="10"/>
    </row>
    <row r="7" spans="3:5" ht="12.75">
      <c r="C7" s="44"/>
      <c r="D7" s="44"/>
      <c r="E7" s="44"/>
    </row>
    <row r="8" spans="2:8" ht="12.75">
      <c r="B8" s="272" t="s">
        <v>415</v>
      </c>
      <c r="C8" s="272"/>
      <c r="D8" s="272"/>
      <c r="E8" s="272"/>
      <c r="F8" s="272"/>
      <c r="G8" s="272"/>
      <c r="H8" s="272"/>
    </row>
    <row r="9" spans="2:8" ht="12.75">
      <c r="B9" s="273" t="s">
        <v>416</v>
      </c>
      <c r="C9" s="273"/>
      <c r="D9" s="273"/>
      <c r="E9" s="273"/>
      <c r="F9" s="273"/>
      <c r="G9" s="273"/>
      <c r="H9" s="273"/>
    </row>
    <row r="10" spans="2:8" ht="12.75">
      <c r="B10" s="274" t="s">
        <v>498</v>
      </c>
      <c r="C10" s="275"/>
      <c r="D10" s="275"/>
      <c r="E10" s="275"/>
      <c r="F10" s="275"/>
      <c r="G10" s="275"/>
      <c r="H10" s="275"/>
    </row>
    <row r="11" ht="12.75">
      <c r="H11" s="10"/>
    </row>
    <row r="12" spans="2:8" ht="12.75">
      <c r="B12" s="279" t="s">
        <v>426</v>
      </c>
      <c r="C12" s="281" t="s">
        <v>417</v>
      </c>
      <c r="D12" s="58"/>
      <c r="E12" s="277" t="s">
        <v>424</v>
      </c>
      <c r="F12" s="277" t="s">
        <v>235</v>
      </c>
      <c r="G12" s="283" t="s">
        <v>418</v>
      </c>
      <c r="H12" s="284"/>
    </row>
    <row r="13" spans="2:8" ht="22.5">
      <c r="B13" s="280"/>
      <c r="C13" s="281"/>
      <c r="D13" s="123" t="s">
        <v>423</v>
      </c>
      <c r="E13" s="278"/>
      <c r="F13" s="282"/>
      <c r="G13" s="45" t="s">
        <v>236</v>
      </c>
      <c r="H13" s="45" t="s">
        <v>237</v>
      </c>
    </row>
    <row r="14" spans="2:8" ht="12.75"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</row>
    <row r="15" spans="2:8" ht="12.75" customHeight="1">
      <c r="B15" s="59" t="s">
        <v>96</v>
      </c>
      <c r="C15" s="26" t="s">
        <v>425</v>
      </c>
      <c r="D15" s="26"/>
      <c r="E15" s="26"/>
      <c r="F15" s="12"/>
      <c r="G15" s="15"/>
      <c r="H15" s="15"/>
    </row>
    <row r="16" spans="2:8" ht="20.25" customHeight="1">
      <c r="B16" s="12" t="s">
        <v>102</v>
      </c>
      <c r="C16" s="21" t="s">
        <v>427</v>
      </c>
      <c r="D16" s="21"/>
      <c r="E16" s="21" t="s">
        <v>429</v>
      </c>
      <c r="F16" s="12">
        <v>401</v>
      </c>
      <c r="G16" s="46">
        <v>0</v>
      </c>
      <c r="H16" s="46">
        <v>0</v>
      </c>
    </row>
    <row r="17" spans="2:8" ht="22.5">
      <c r="B17" s="12" t="s">
        <v>103</v>
      </c>
      <c r="C17" s="21" t="s">
        <v>432</v>
      </c>
      <c r="D17" s="21"/>
      <c r="E17" s="21" t="s">
        <v>430</v>
      </c>
      <c r="F17" s="12">
        <v>402</v>
      </c>
      <c r="G17" s="47">
        <v>0</v>
      </c>
      <c r="H17" s="47">
        <v>479115</v>
      </c>
    </row>
    <row r="18" spans="2:8" ht="22.5">
      <c r="B18" s="12" t="s">
        <v>105</v>
      </c>
      <c r="C18" s="21" t="s">
        <v>431</v>
      </c>
      <c r="D18" s="21"/>
      <c r="E18" s="21" t="s">
        <v>429</v>
      </c>
      <c r="F18" s="12">
        <v>403</v>
      </c>
      <c r="G18" s="47">
        <v>4383</v>
      </c>
      <c r="H18" s="47"/>
    </row>
    <row r="19" spans="2:8" ht="22.5">
      <c r="B19" s="12" t="s">
        <v>106</v>
      </c>
      <c r="C19" s="21" t="s">
        <v>428</v>
      </c>
      <c r="D19" s="24"/>
      <c r="E19" s="24" t="s">
        <v>430</v>
      </c>
      <c r="F19" s="12">
        <v>404</v>
      </c>
      <c r="G19" s="47"/>
      <c r="H19" s="47"/>
    </row>
    <row r="20" spans="2:8" ht="12.75">
      <c r="B20" s="12" t="s">
        <v>107</v>
      </c>
      <c r="C20" s="21" t="s">
        <v>433</v>
      </c>
      <c r="D20" s="21"/>
      <c r="E20" s="21" t="s">
        <v>429</v>
      </c>
      <c r="F20" s="12">
        <v>405</v>
      </c>
      <c r="G20" s="47"/>
      <c r="H20" s="47"/>
    </row>
    <row r="21" spans="2:8" ht="22.5">
      <c r="B21" s="12" t="s">
        <v>108</v>
      </c>
      <c r="C21" s="21" t="s">
        <v>434</v>
      </c>
      <c r="D21" s="48"/>
      <c r="E21" s="48" t="s">
        <v>430</v>
      </c>
      <c r="F21" s="49">
        <v>406</v>
      </c>
      <c r="G21" s="50"/>
      <c r="H21" s="50"/>
    </row>
    <row r="22" spans="2:8" ht="12.75">
      <c r="B22" s="12" t="s">
        <v>109</v>
      </c>
      <c r="C22" s="21" t="s">
        <v>435</v>
      </c>
      <c r="D22" s="21"/>
      <c r="E22" s="21" t="s">
        <v>429</v>
      </c>
      <c r="F22" s="12">
        <v>407</v>
      </c>
      <c r="G22" s="47">
        <v>29767</v>
      </c>
      <c r="H22" s="47">
        <v>42624</v>
      </c>
    </row>
    <row r="23" spans="2:8" ht="12.75">
      <c r="B23" s="12" t="s">
        <v>110</v>
      </c>
      <c r="C23" s="21" t="s">
        <v>436</v>
      </c>
      <c r="D23" s="21"/>
      <c r="E23" s="21" t="s">
        <v>429</v>
      </c>
      <c r="F23" s="12">
        <v>408</v>
      </c>
      <c r="G23" s="47">
        <v>285032</v>
      </c>
      <c r="H23" s="47">
        <v>232934</v>
      </c>
    </row>
    <row r="24" spans="2:8" ht="12.75">
      <c r="B24" s="12" t="s">
        <v>111</v>
      </c>
      <c r="C24" s="21" t="s">
        <v>437</v>
      </c>
      <c r="D24" s="21"/>
      <c r="E24" s="21" t="s">
        <v>430</v>
      </c>
      <c r="F24" s="12">
        <v>409</v>
      </c>
      <c r="G24" s="47">
        <v>779124</v>
      </c>
      <c r="H24" s="47">
        <v>100000</v>
      </c>
    </row>
    <row r="25" spans="2:8" ht="22.5">
      <c r="B25" s="12" t="s">
        <v>112</v>
      </c>
      <c r="C25" s="21" t="s">
        <v>438</v>
      </c>
      <c r="D25" s="21"/>
      <c r="E25" s="21" t="s">
        <v>430</v>
      </c>
      <c r="F25" s="12">
        <v>410</v>
      </c>
      <c r="G25" s="47"/>
      <c r="H25" s="47">
        <v>184</v>
      </c>
    </row>
    <row r="26" spans="2:8" ht="12.75">
      <c r="B26" s="12" t="s">
        <v>113</v>
      </c>
      <c r="C26" s="21" t="s">
        <v>439</v>
      </c>
      <c r="D26" s="21"/>
      <c r="E26" s="21" t="s">
        <v>430</v>
      </c>
      <c r="F26" s="12">
        <v>411</v>
      </c>
      <c r="G26" s="47">
        <v>12974</v>
      </c>
      <c r="H26" s="47">
        <v>10531</v>
      </c>
    </row>
    <row r="27" spans="2:8" ht="12.75">
      <c r="B27" s="12" t="s">
        <v>440</v>
      </c>
      <c r="C27" s="21" t="s">
        <v>441</v>
      </c>
      <c r="D27" s="21"/>
      <c r="E27" s="21" t="s">
        <v>430</v>
      </c>
      <c r="F27" s="12">
        <v>412</v>
      </c>
      <c r="G27" s="47"/>
      <c r="H27" s="47"/>
    </row>
    <row r="28" spans="2:8" ht="12.75">
      <c r="B28" s="12" t="s">
        <v>114</v>
      </c>
      <c r="C28" s="21" t="s">
        <v>442</v>
      </c>
      <c r="D28" s="21"/>
      <c r="E28" s="21" t="s">
        <v>430</v>
      </c>
      <c r="F28" s="12">
        <v>413</v>
      </c>
      <c r="G28" s="47"/>
      <c r="H28" s="47"/>
    </row>
    <row r="29" spans="2:8" ht="12.75">
      <c r="B29" s="12" t="s">
        <v>115</v>
      </c>
      <c r="C29" s="21" t="s">
        <v>443</v>
      </c>
      <c r="D29" s="21"/>
      <c r="E29" s="21" t="s">
        <v>429</v>
      </c>
      <c r="F29" s="12">
        <v>414</v>
      </c>
      <c r="G29" s="47">
        <v>291194</v>
      </c>
      <c r="H29" s="47">
        <v>214708</v>
      </c>
    </row>
    <row r="30" spans="2:8" ht="12.75">
      <c r="B30" s="12" t="s">
        <v>116</v>
      </c>
      <c r="C30" s="21" t="s">
        <v>419</v>
      </c>
      <c r="D30" s="21"/>
      <c r="E30" s="21" t="s">
        <v>430</v>
      </c>
      <c r="F30" s="51">
        <v>415</v>
      </c>
      <c r="G30" s="47">
        <f>2340+2450+664</f>
        <v>5454</v>
      </c>
      <c r="H30" s="47">
        <f>2340+3402</f>
        <v>5742</v>
      </c>
    </row>
    <row r="31" spans="2:8" ht="22.5">
      <c r="B31" s="12" t="s">
        <v>444</v>
      </c>
      <c r="C31" s="21" t="s">
        <v>445</v>
      </c>
      <c r="D31" s="21"/>
      <c r="E31" s="21" t="s">
        <v>446</v>
      </c>
      <c r="F31" s="12">
        <v>416</v>
      </c>
      <c r="G31" s="47">
        <f>+G16-G17+G18-G19+G20-G21+G22+G23-G24-G25-G26-G27-G28+G29-G30</f>
        <v>-187176</v>
      </c>
      <c r="H31" s="47">
        <f>+H16-H17+H18-H19+H20-H21+H22+H23-H24-H25-H26-H27-H28+H29-H30</f>
        <v>-105306</v>
      </c>
    </row>
    <row r="32" spans="2:8" ht="14.25">
      <c r="B32" s="59">
        <v>2</v>
      </c>
      <c r="C32" s="21" t="s">
        <v>447</v>
      </c>
      <c r="D32" s="21"/>
      <c r="E32" s="21"/>
      <c r="F32" s="12"/>
      <c r="G32" s="47"/>
      <c r="H32" s="47"/>
    </row>
    <row r="33" spans="2:8" ht="12.75">
      <c r="B33" s="12" t="s">
        <v>101</v>
      </c>
      <c r="C33" s="21" t="s">
        <v>448</v>
      </c>
      <c r="D33" s="52"/>
      <c r="E33" s="52" t="s">
        <v>429</v>
      </c>
      <c r="F33" s="49">
        <v>417</v>
      </c>
      <c r="G33" s="50"/>
      <c r="H33" s="50"/>
    </row>
    <row r="34" spans="2:8" ht="12.75">
      <c r="B34" s="12" t="s">
        <v>100</v>
      </c>
      <c r="C34" s="53" t="s">
        <v>449</v>
      </c>
      <c r="D34" s="53"/>
      <c r="E34" s="53" t="s">
        <v>430</v>
      </c>
      <c r="F34" s="49">
        <v>418</v>
      </c>
      <c r="G34" s="50">
        <v>103977</v>
      </c>
      <c r="H34" s="50">
        <v>126022</v>
      </c>
    </row>
    <row r="35" spans="2:8" ht="12.75">
      <c r="B35" s="12" t="s">
        <v>104</v>
      </c>
      <c r="C35" s="52" t="s">
        <v>450</v>
      </c>
      <c r="D35" s="52"/>
      <c r="E35" s="52" t="s">
        <v>430</v>
      </c>
      <c r="F35" s="12">
        <v>419</v>
      </c>
      <c r="G35" s="54"/>
      <c r="H35" s="54"/>
    </row>
    <row r="36" spans="2:8" ht="22.5">
      <c r="B36" s="12" t="s">
        <v>117</v>
      </c>
      <c r="C36" s="21" t="s">
        <v>451</v>
      </c>
      <c r="D36" s="21"/>
      <c r="E36" s="21" t="s">
        <v>429</v>
      </c>
      <c r="F36" s="12">
        <v>420</v>
      </c>
      <c r="G36" s="47"/>
      <c r="H36" s="47"/>
    </row>
    <row r="37" spans="2:8" ht="22.5">
      <c r="B37" s="12" t="s">
        <v>118</v>
      </c>
      <c r="C37" s="21" t="s">
        <v>452</v>
      </c>
      <c r="D37" s="55"/>
      <c r="E37" s="21" t="s">
        <v>430</v>
      </c>
      <c r="F37" s="12">
        <v>421</v>
      </c>
      <c r="G37" s="47"/>
      <c r="H37" s="47"/>
    </row>
    <row r="38" spans="2:8" ht="12.75">
      <c r="B38" s="12" t="s">
        <v>119</v>
      </c>
      <c r="C38" s="24" t="s">
        <v>454</v>
      </c>
      <c r="D38" s="21"/>
      <c r="E38" s="21" t="s">
        <v>430</v>
      </c>
      <c r="F38" s="12">
        <v>422</v>
      </c>
      <c r="G38" s="46"/>
      <c r="H38" s="46"/>
    </row>
    <row r="39" spans="2:8" ht="12.75">
      <c r="B39" s="12" t="s">
        <v>120</v>
      </c>
      <c r="C39" s="21" t="s">
        <v>453</v>
      </c>
      <c r="D39" s="29"/>
      <c r="E39" s="29" t="s">
        <v>429</v>
      </c>
      <c r="F39" s="12">
        <v>423</v>
      </c>
      <c r="G39" s="56"/>
      <c r="H39" s="56"/>
    </row>
    <row r="40" spans="2:8" ht="12.75">
      <c r="B40" s="12" t="s">
        <v>121</v>
      </c>
      <c r="C40" s="21" t="s">
        <v>455</v>
      </c>
      <c r="D40" s="21"/>
      <c r="E40" s="21" t="s">
        <v>430</v>
      </c>
      <c r="F40" s="51">
        <v>424</v>
      </c>
      <c r="G40" s="47"/>
      <c r="H40" s="47"/>
    </row>
    <row r="41" spans="2:8" ht="12.75">
      <c r="B41" s="12" t="s">
        <v>122</v>
      </c>
      <c r="C41" s="21" t="s">
        <v>456</v>
      </c>
      <c r="D41" s="21"/>
      <c r="E41" s="21" t="s">
        <v>429</v>
      </c>
      <c r="F41" s="12">
        <v>425</v>
      </c>
      <c r="G41" s="47"/>
      <c r="H41" s="47"/>
    </row>
    <row r="42" spans="2:8" ht="12.75">
      <c r="B42" s="12" t="s">
        <v>123</v>
      </c>
      <c r="C42" s="24" t="s">
        <v>457</v>
      </c>
      <c r="D42" s="24"/>
      <c r="E42" s="24" t="s">
        <v>430</v>
      </c>
      <c r="F42" s="12">
        <v>426</v>
      </c>
      <c r="G42" s="47"/>
      <c r="H42" s="47"/>
    </row>
    <row r="43" spans="2:8" ht="12.75">
      <c r="B43" s="12" t="s">
        <v>458</v>
      </c>
      <c r="C43" s="21" t="s">
        <v>459</v>
      </c>
      <c r="D43" s="21"/>
      <c r="E43" s="21" t="s">
        <v>429</v>
      </c>
      <c r="F43" s="12">
        <v>427</v>
      </c>
      <c r="G43" s="47"/>
      <c r="H43" s="47"/>
    </row>
    <row r="44" spans="2:8" ht="12.75">
      <c r="B44" s="12" t="s">
        <v>460</v>
      </c>
      <c r="C44" s="21" t="s">
        <v>461</v>
      </c>
      <c r="D44" s="55"/>
      <c r="E44" s="21" t="s">
        <v>430</v>
      </c>
      <c r="F44" s="12">
        <v>428</v>
      </c>
      <c r="G44" s="47"/>
      <c r="H44" s="47"/>
    </row>
    <row r="45" spans="2:8" ht="22.5">
      <c r="B45" s="12" t="s">
        <v>462</v>
      </c>
      <c r="C45" s="29" t="s">
        <v>463</v>
      </c>
      <c r="D45" s="29"/>
      <c r="E45" s="29" t="s">
        <v>446</v>
      </c>
      <c r="F45" s="12">
        <v>429</v>
      </c>
      <c r="G45" s="47">
        <f>+G33-G34-G35+G36-G37-G38+G39-G40+G41-G42+G43-G44</f>
        <v>-103977</v>
      </c>
      <c r="H45" s="47">
        <f>+H33-H34-H35+H36-H37-H38+H39-H40+H41-H42+H43-H44</f>
        <v>-126022</v>
      </c>
    </row>
    <row r="46" spans="2:8" ht="22.5">
      <c r="B46" s="12">
        <v>3</v>
      </c>
      <c r="C46" s="26" t="s">
        <v>464</v>
      </c>
      <c r="D46" s="26"/>
      <c r="E46" s="26" t="s">
        <v>446</v>
      </c>
      <c r="F46" s="12">
        <v>430</v>
      </c>
      <c r="G46" s="46">
        <f>+G31+G45</f>
        <v>-291153</v>
      </c>
      <c r="H46" s="46">
        <f>+H31+H45</f>
        <v>-231328</v>
      </c>
    </row>
    <row r="47" spans="2:8" ht="12.75">
      <c r="B47" s="12">
        <v>4</v>
      </c>
      <c r="C47" s="26" t="s">
        <v>465</v>
      </c>
      <c r="D47" s="26"/>
      <c r="E47" s="26" t="s">
        <v>446</v>
      </c>
      <c r="F47" s="12">
        <v>431</v>
      </c>
      <c r="G47" s="46">
        <v>390993</v>
      </c>
      <c r="H47" s="46">
        <v>1200976</v>
      </c>
    </row>
    <row r="48" spans="2:8" ht="22.5">
      <c r="B48" s="12">
        <v>5</v>
      </c>
      <c r="C48" s="26" t="s">
        <v>466</v>
      </c>
      <c r="D48" s="26"/>
      <c r="E48" s="26" t="s">
        <v>467</v>
      </c>
      <c r="F48" s="51">
        <v>432</v>
      </c>
      <c r="G48" s="46"/>
      <c r="H48" s="46"/>
    </row>
    <row r="49" spans="2:11" ht="22.5">
      <c r="B49" s="12">
        <v>6</v>
      </c>
      <c r="C49" s="52" t="s">
        <v>468</v>
      </c>
      <c r="D49" s="52"/>
      <c r="E49" s="52" t="s">
        <v>469</v>
      </c>
      <c r="F49" s="12">
        <v>433</v>
      </c>
      <c r="G49" s="46">
        <f>+G46+G47+G48</f>
        <v>99840</v>
      </c>
      <c r="H49" s="46">
        <f>+H46+H47+H48</f>
        <v>969648</v>
      </c>
      <c r="K49" s="57"/>
    </row>
    <row r="50" spans="3:5" ht="12.75">
      <c r="C50" s="10"/>
      <c r="D50" s="10"/>
      <c r="E50" s="10"/>
    </row>
    <row r="51" spans="2:9" ht="12.75">
      <c r="B51" s="10"/>
      <c r="C51" s="276" t="s">
        <v>420</v>
      </c>
      <c r="D51" s="276"/>
      <c r="E51" s="276"/>
      <c r="F51" s="276"/>
      <c r="G51" s="267" t="s">
        <v>421</v>
      </c>
      <c r="H51" s="267"/>
      <c r="I51" s="10"/>
    </row>
    <row r="52" spans="2:9" ht="21.75" customHeight="1">
      <c r="B52" s="10"/>
      <c r="C52" s="10" t="s">
        <v>496</v>
      </c>
      <c r="D52" s="10"/>
      <c r="E52" s="10"/>
      <c r="F52" s="10" t="s">
        <v>422</v>
      </c>
      <c r="G52" s="268"/>
      <c r="H52" s="268"/>
      <c r="I52" s="10"/>
    </row>
    <row r="55" ht="12.75">
      <c r="G55" s="57"/>
    </row>
  </sheetData>
  <sheetProtection/>
  <mergeCells count="10">
    <mergeCell ref="G51:H52"/>
    <mergeCell ref="B8:H8"/>
    <mergeCell ref="B9:H9"/>
    <mergeCell ref="B10:H10"/>
    <mergeCell ref="C51:F51"/>
    <mergeCell ref="E12:E13"/>
    <mergeCell ref="B12:B13"/>
    <mergeCell ref="C12:C13"/>
    <mergeCell ref="F12:F13"/>
    <mergeCell ref="G12:H12"/>
  </mergeCells>
  <printOptions/>
  <pageMargins left="0.11811023622047245" right="0.11811023622047245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3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2.140625" style="0" customWidth="1"/>
    <col min="3" max="3" width="61.421875" style="0" customWidth="1"/>
    <col min="4" max="4" width="7.140625" style="0" customWidth="1"/>
    <col min="5" max="5" width="9.7109375" style="0" customWidth="1"/>
    <col min="6" max="6" width="12.140625" style="0" customWidth="1"/>
  </cols>
  <sheetData>
    <row r="2" spans="2:3" ht="12.75">
      <c r="B2" s="10" t="s">
        <v>487</v>
      </c>
      <c r="C2" s="10"/>
    </row>
    <row r="3" spans="2:3" ht="12.75">
      <c r="B3" s="10" t="s">
        <v>225</v>
      </c>
      <c r="C3" s="10"/>
    </row>
    <row r="4" spans="2:3" ht="12.75" customHeight="1">
      <c r="B4" s="10" t="s">
        <v>226</v>
      </c>
      <c r="C4" s="10"/>
    </row>
    <row r="5" spans="2:3" ht="12.75">
      <c r="B5" s="10" t="s">
        <v>227</v>
      </c>
      <c r="C5" s="10"/>
    </row>
    <row r="6" spans="2:3" ht="12.75">
      <c r="B6" s="10" t="s">
        <v>228</v>
      </c>
      <c r="C6" s="10"/>
    </row>
    <row r="7" spans="2:3" ht="12.75">
      <c r="B7" s="10" t="s">
        <v>229</v>
      </c>
      <c r="C7" s="10"/>
    </row>
    <row r="9" spans="2:6" ht="25.5" customHeight="1">
      <c r="B9" s="272" t="s">
        <v>479</v>
      </c>
      <c r="C9" s="272"/>
      <c r="D9" s="272"/>
      <c r="E9" s="272"/>
      <c r="F9" s="272"/>
    </row>
    <row r="10" spans="2:6" ht="12.75">
      <c r="B10" s="272" t="s">
        <v>499</v>
      </c>
      <c r="C10" s="272"/>
      <c r="D10" s="272"/>
      <c r="E10" s="272"/>
      <c r="F10" s="272"/>
    </row>
    <row r="11" spans="3:5" ht="12.75">
      <c r="C11" s="285"/>
      <c r="D11" s="285"/>
      <c r="E11" s="285"/>
    </row>
    <row r="12" ht="12.75">
      <c r="F12" s="10" t="s">
        <v>232</v>
      </c>
    </row>
    <row r="13" spans="2:6" ht="22.5">
      <c r="B13" s="11" t="s">
        <v>394</v>
      </c>
      <c r="C13" s="11" t="s">
        <v>480</v>
      </c>
      <c r="D13" s="11" t="s">
        <v>235</v>
      </c>
      <c r="E13" s="11" t="s">
        <v>236</v>
      </c>
      <c r="F13" s="11" t="s">
        <v>237</v>
      </c>
    </row>
    <row r="14" spans="2:6" ht="12.75">
      <c r="B14" s="12">
        <v>1</v>
      </c>
      <c r="C14" s="12">
        <v>2</v>
      </c>
      <c r="D14" s="12">
        <v>3</v>
      </c>
      <c r="E14" s="12">
        <v>5</v>
      </c>
      <c r="F14" s="12">
        <v>6</v>
      </c>
    </row>
    <row r="15" spans="2:6" ht="12.75">
      <c r="B15" s="61" t="s">
        <v>124</v>
      </c>
      <c r="C15" s="14" t="s">
        <v>481</v>
      </c>
      <c r="D15" s="12">
        <v>501</v>
      </c>
      <c r="E15" s="62"/>
      <c r="F15" s="63"/>
    </row>
    <row r="16" spans="2:6" ht="12.75">
      <c r="B16" s="12">
        <v>1</v>
      </c>
      <c r="C16" s="19" t="s">
        <v>482</v>
      </c>
      <c r="D16" s="12">
        <v>502</v>
      </c>
      <c r="E16" s="18">
        <v>13243051</v>
      </c>
      <c r="F16" s="18">
        <v>11961257</v>
      </c>
    </row>
    <row r="17" spans="2:6" ht="12.75">
      <c r="B17" s="12">
        <v>2</v>
      </c>
      <c r="C17" s="19" t="s">
        <v>400</v>
      </c>
      <c r="D17" s="12">
        <v>503</v>
      </c>
      <c r="E17" s="18">
        <v>71816373</v>
      </c>
      <c r="F17" s="18">
        <v>72672654</v>
      </c>
    </row>
    <row r="18" spans="2:6" ht="12.75">
      <c r="B18" s="12">
        <v>3</v>
      </c>
      <c r="C18" s="21" t="s">
        <v>483</v>
      </c>
      <c r="D18" s="12">
        <v>504</v>
      </c>
      <c r="E18" s="64">
        <f>SUM(E16/E17)</f>
        <v>0.18440155700984787</v>
      </c>
      <c r="F18" s="64">
        <f>F16/F17</f>
        <v>0.16459089274488312</v>
      </c>
    </row>
    <row r="19" spans="2:6" ht="12.75">
      <c r="B19" s="65" t="s">
        <v>125</v>
      </c>
      <c r="C19" s="14" t="s">
        <v>484</v>
      </c>
      <c r="D19" s="12">
        <v>505</v>
      </c>
      <c r="E19" s="18"/>
      <c r="F19" s="18"/>
    </row>
    <row r="20" spans="2:6" ht="12.75">
      <c r="B20" s="66">
        <v>1</v>
      </c>
      <c r="C20" s="21" t="s">
        <v>485</v>
      </c>
      <c r="D20" s="12">
        <v>506</v>
      </c>
      <c r="E20" s="18">
        <v>14908744</v>
      </c>
      <c r="F20" s="18">
        <v>11827833</v>
      </c>
    </row>
    <row r="21" spans="2:6" ht="12.75">
      <c r="B21" s="66">
        <v>2</v>
      </c>
      <c r="C21" s="37" t="s">
        <v>403</v>
      </c>
      <c r="D21" s="12">
        <v>507</v>
      </c>
      <c r="E21" s="18">
        <v>71296089</v>
      </c>
      <c r="F21" s="18">
        <v>71905780</v>
      </c>
    </row>
    <row r="22" spans="2:6" ht="12.75">
      <c r="B22" s="66">
        <v>3</v>
      </c>
      <c r="C22" s="19" t="s">
        <v>0</v>
      </c>
      <c r="D22" s="12">
        <v>508</v>
      </c>
      <c r="E22" s="64">
        <f>SUM(E20/E21)</f>
        <v>0.20911026409877825</v>
      </c>
      <c r="F22" s="64">
        <f>F20/F21</f>
        <v>0.16449071270765717</v>
      </c>
    </row>
    <row r="23" spans="2:6" ht="12.75">
      <c r="B23" s="65" t="s">
        <v>126</v>
      </c>
      <c r="C23" s="14" t="s">
        <v>1</v>
      </c>
      <c r="D23" s="12">
        <v>509</v>
      </c>
      <c r="E23" s="18"/>
      <c r="F23" s="18"/>
    </row>
    <row r="24" spans="2:6" ht="12.75">
      <c r="B24" s="66">
        <v>1</v>
      </c>
      <c r="C24" s="19" t="s">
        <v>2</v>
      </c>
      <c r="D24" s="12">
        <v>510</v>
      </c>
      <c r="E24" s="109">
        <v>0.09</v>
      </c>
      <c r="F24" s="64">
        <v>0.021</v>
      </c>
    </row>
    <row r="25" spans="2:6" ht="12.75">
      <c r="B25" s="66">
        <v>2</v>
      </c>
      <c r="C25" s="19" t="s">
        <v>3</v>
      </c>
      <c r="D25" s="12">
        <v>511</v>
      </c>
      <c r="E25" s="109">
        <v>0.08</v>
      </c>
      <c r="F25" s="64">
        <v>0.01</v>
      </c>
    </row>
    <row r="26" spans="2:6" ht="12.75">
      <c r="B26" s="66">
        <v>3</v>
      </c>
      <c r="C26" s="19" t="s">
        <v>4</v>
      </c>
      <c r="D26" s="12">
        <v>512</v>
      </c>
      <c r="E26" s="109">
        <v>0</v>
      </c>
      <c r="F26" s="64">
        <v>0</v>
      </c>
    </row>
    <row r="27" spans="2:6" ht="12.75">
      <c r="B27" s="66">
        <v>4</v>
      </c>
      <c r="C27" s="19" t="s">
        <v>5</v>
      </c>
      <c r="D27" s="12">
        <v>513</v>
      </c>
      <c r="E27" s="109">
        <v>8.09</v>
      </c>
      <c r="F27" s="64">
        <v>1.05</v>
      </c>
    </row>
    <row r="28" spans="2:6" ht="12.75">
      <c r="B28" s="39"/>
      <c r="C28" s="40"/>
      <c r="D28" s="41"/>
      <c r="E28" s="40"/>
      <c r="F28" s="40"/>
    </row>
    <row r="29" spans="2:8" ht="34.5" customHeight="1">
      <c r="B29" s="10" t="s">
        <v>304</v>
      </c>
      <c r="C29" s="266" t="s">
        <v>305</v>
      </c>
      <c r="D29" s="266"/>
      <c r="E29" s="267" t="s">
        <v>306</v>
      </c>
      <c r="F29" s="267"/>
      <c r="G29" s="10"/>
      <c r="H29" s="10"/>
    </row>
    <row r="30" spans="2:8" ht="12.75">
      <c r="B30" s="10" t="s">
        <v>500</v>
      </c>
      <c r="G30" s="10"/>
      <c r="H30" s="10"/>
    </row>
    <row r="31" spans="3:8" ht="12.75">
      <c r="C31" s="67"/>
      <c r="E31" s="32"/>
      <c r="F31" s="33"/>
      <c r="G31" s="10"/>
      <c r="H31" s="10"/>
    </row>
    <row r="32" spans="2:6" ht="12.75">
      <c r="B32" s="39"/>
      <c r="C32" s="40"/>
      <c r="D32" s="41"/>
      <c r="E32" s="40"/>
      <c r="F32" s="40"/>
    </row>
    <row r="33" spans="2:6" ht="12.75">
      <c r="B33" s="39"/>
      <c r="C33" s="40"/>
      <c r="D33" s="41"/>
      <c r="E33" s="40"/>
      <c r="F33" s="40"/>
    </row>
  </sheetData>
  <sheetProtection/>
  <mergeCells count="5">
    <mergeCell ref="C29:D29"/>
    <mergeCell ref="E29:F29"/>
    <mergeCell ref="B9:F9"/>
    <mergeCell ref="B10:F10"/>
    <mergeCell ref="C11:E11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0.5625" style="0" customWidth="1"/>
    <col min="2" max="2" width="6.421875" style="0" customWidth="1"/>
    <col min="3" max="3" width="46.140625" style="0" customWidth="1"/>
    <col min="4" max="4" width="18.00390625" style="0" customWidth="1"/>
    <col min="5" max="5" width="20.140625" style="0" customWidth="1"/>
  </cols>
  <sheetData>
    <row r="2" spans="2:3" ht="12.75">
      <c r="B2" s="10" t="s">
        <v>487</v>
      </c>
      <c r="C2" s="10"/>
    </row>
    <row r="3" spans="2:3" ht="12.75">
      <c r="B3" s="10" t="s">
        <v>225</v>
      </c>
      <c r="C3" s="10"/>
    </row>
    <row r="4" spans="2:3" ht="12.75">
      <c r="B4" s="10" t="s">
        <v>226</v>
      </c>
      <c r="C4" s="10"/>
    </row>
    <row r="5" spans="2:3" ht="12.75">
      <c r="B5" s="10" t="s">
        <v>227</v>
      </c>
      <c r="C5" s="10"/>
    </row>
    <row r="6" spans="2:3" ht="12.75">
      <c r="B6" s="10" t="s">
        <v>228</v>
      </c>
      <c r="C6" s="10"/>
    </row>
    <row r="7" spans="2:3" ht="12.75">
      <c r="B7" s="10" t="s">
        <v>229</v>
      </c>
      <c r="C7" s="10"/>
    </row>
    <row r="8" spans="2:3" ht="12.75">
      <c r="B8" s="10"/>
      <c r="C8" s="10"/>
    </row>
    <row r="9" spans="2:7" ht="12.75">
      <c r="B9" s="272" t="s">
        <v>6</v>
      </c>
      <c r="C9" s="272"/>
      <c r="D9" s="272"/>
      <c r="E9" s="272"/>
      <c r="F9" s="68"/>
      <c r="G9" s="68"/>
    </row>
    <row r="10" spans="2:7" ht="12.75">
      <c r="B10" s="69" t="s">
        <v>7</v>
      </c>
      <c r="C10" s="69"/>
      <c r="D10" s="69"/>
      <c r="E10" s="69"/>
      <c r="F10" s="68"/>
      <c r="G10" s="68"/>
    </row>
    <row r="11" spans="2:5" ht="12.75">
      <c r="B11" s="286" t="s">
        <v>491</v>
      </c>
      <c r="C11" s="286"/>
      <c r="D11" s="286"/>
      <c r="E11" s="286"/>
    </row>
    <row r="13" spans="2:5" ht="22.5">
      <c r="B13" s="11" t="s">
        <v>394</v>
      </c>
      <c r="C13" s="11" t="s">
        <v>417</v>
      </c>
      <c r="D13" s="11" t="s">
        <v>8</v>
      </c>
      <c r="E13" s="11" t="s">
        <v>9</v>
      </c>
    </row>
    <row r="14" spans="2:5" ht="12.75">
      <c r="B14" s="66">
        <v>1</v>
      </c>
      <c r="C14" s="66">
        <v>2</v>
      </c>
      <c r="D14" s="66">
        <v>3</v>
      </c>
      <c r="E14" s="66">
        <v>4</v>
      </c>
    </row>
    <row r="15" spans="2:5" ht="12.75">
      <c r="B15" s="66">
        <v>1</v>
      </c>
      <c r="C15" s="19" t="s">
        <v>10</v>
      </c>
      <c r="D15" s="18">
        <v>11398477</v>
      </c>
      <c r="E15" s="71">
        <f>(D15/D21)*100</f>
        <v>76.27687543018294</v>
      </c>
    </row>
    <row r="16" spans="2:5" ht="12.75">
      <c r="B16" s="66">
        <v>2</v>
      </c>
      <c r="C16" s="19" t="s">
        <v>11</v>
      </c>
      <c r="D16" s="18">
        <v>3026325</v>
      </c>
      <c r="E16" s="71">
        <f>D16*100/D21</f>
        <v>20.25170687594916</v>
      </c>
    </row>
    <row r="17" spans="2:5" ht="12.75">
      <c r="B17" s="66">
        <v>3</v>
      </c>
      <c r="C17" s="19" t="s">
        <v>12</v>
      </c>
      <c r="D17" s="18"/>
      <c r="E17" s="71">
        <f>D17*100/D21</f>
        <v>0</v>
      </c>
    </row>
    <row r="18" spans="2:5" ht="12.75">
      <c r="B18" s="66">
        <v>4</v>
      </c>
      <c r="C18" s="19" t="s">
        <v>13</v>
      </c>
      <c r="D18" s="18">
        <v>0</v>
      </c>
      <c r="E18" s="71">
        <f>D18*100/D21</f>
        <v>0</v>
      </c>
    </row>
    <row r="19" spans="2:5" ht="12.75">
      <c r="B19" s="66">
        <v>5</v>
      </c>
      <c r="C19" s="19" t="s">
        <v>14</v>
      </c>
      <c r="D19" s="18">
        <v>99840</v>
      </c>
      <c r="E19" s="71">
        <f>D19*100/D21</f>
        <v>0.6681141035727374</v>
      </c>
    </row>
    <row r="20" spans="2:5" ht="12.75">
      <c r="B20" s="66">
        <v>6</v>
      </c>
      <c r="C20" s="19" t="s">
        <v>15</v>
      </c>
      <c r="D20" s="18">
        <v>418913.22</v>
      </c>
      <c r="E20" s="71">
        <f>D20*100/D21</f>
        <v>2.8033035902951613</v>
      </c>
    </row>
    <row r="21" spans="2:5" ht="12.75">
      <c r="B21" s="2"/>
      <c r="C21" s="19" t="s">
        <v>16</v>
      </c>
      <c r="D21" s="18">
        <f>SUM(D15+D16+D17+D18+D19+D20)</f>
        <v>14943555.22</v>
      </c>
      <c r="E21" s="71">
        <f>SUM(E15:E20)</f>
        <v>100</v>
      </c>
    </row>
    <row r="23" ht="12.75">
      <c r="C23" s="10"/>
    </row>
    <row r="24" spans="2:7" ht="34.5" customHeight="1">
      <c r="B24" s="10" t="s">
        <v>304</v>
      </c>
      <c r="C24" s="266" t="s">
        <v>17</v>
      </c>
      <c r="D24" s="266"/>
      <c r="E24" s="31" t="s">
        <v>306</v>
      </c>
      <c r="F24" s="10"/>
      <c r="G24" s="10"/>
    </row>
    <row r="25" spans="2:7" ht="12.75">
      <c r="B25" s="10" t="s">
        <v>501</v>
      </c>
      <c r="F25" s="10"/>
      <c r="G25" s="10"/>
    </row>
    <row r="26" spans="4:7" ht="12.75">
      <c r="D26" s="72"/>
      <c r="E26" s="32"/>
      <c r="F26" s="10"/>
      <c r="G26" s="10"/>
    </row>
  </sheetData>
  <sheetProtection/>
  <mergeCells count="3">
    <mergeCell ref="C24:D24"/>
    <mergeCell ref="B9:E9"/>
    <mergeCell ref="B11:E11"/>
  </mergeCells>
  <printOptions/>
  <pageMargins left="0.15748031496062992" right="0.15748031496062992" top="0.1968503937007874" bottom="0.3937007874015748" header="0.31496062992125984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62"/>
  <sheetViews>
    <sheetView zoomScalePageLayoutView="0" workbookViewId="0" topLeftCell="A22">
      <selection activeCell="F73" sqref="F73"/>
    </sheetView>
  </sheetViews>
  <sheetFormatPr defaultColWidth="9.140625" defaultRowHeight="12.75"/>
  <cols>
    <col min="1" max="1" width="2.421875" style="0" customWidth="1"/>
    <col min="2" max="2" width="8.8515625" style="0" customWidth="1"/>
    <col min="5" max="5" width="21.421875" style="0" customWidth="1"/>
    <col min="6" max="6" width="10.7109375" style="0" customWidth="1"/>
    <col min="7" max="7" width="11.421875" style="0" customWidth="1"/>
    <col min="8" max="8" width="10.7109375" style="0" customWidth="1"/>
    <col min="9" max="9" width="11.140625" style="0" customWidth="1"/>
  </cols>
  <sheetData>
    <row r="1" spans="2:3" ht="12.75">
      <c r="B1" s="10" t="s">
        <v>487</v>
      </c>
      <c r="C1" s="10"/>
    </row>
    <row r="2" spans="2:3" ht="12.75">
      <c r="B2" s="10" t="s">
        <v>225</v>
      </c>
      <c r="C2" s="10"/>
    </row>
    <row r="3" spans="2:3" ht="12.75">
      <c r="B3" s="10" t="s">
        <v>226</v>
      </c>
      <c r="C3" s="10"/>
    </row>
    <row r="4" spans="2:3" ht="12.75">
      <c r="B4" s="10" t="s">
        <v>227</v>
      </c>
      <c r="C4" s="10"/>
    </row>
    <row r="5" spans="2:8" ht="12.75">
      <c r="B5" s="10" t="s">
        <v>228</v>
      </c>
      <c r="C5" s="10"/>
      <c r="H5" s="73"/>
    </row>
    <row r="6" spans="2:8" ht="12.75">
      <c r="B6" s="10" t="s">
        <v>229</v>
      </c>
      <c r="C6" s="10"/>
      <c r="H6" s="73"/>
    </row>
    <row r="7" spans="2:3" ht="12.75">
      <c r="B7" s="73"/>
      <c r="C7" s="73"/>
    </row>
    <row r="8" spans="2:9" ht="12.75">
      <c r="B8" s="286" t="s">
        <v>18</v>
      </c>
      <c r="C8" s="286"/>
      <c r="D8" s="286"/>
      <c r="E8" s="286"/>
      <c r="F8" s="286"/>
      <c r="G8" s="286"/>
      <c r="H8" s="286"/>
      <c r="I8" s="286"/>
    </row>
    <row r="9" spans="2:9" ht="12.75">
      <c r="B9" s="286" t="s">
        <v>491</v>
      </c>
      <c r="C9" s="286"/>
      <c r="D9" s="286"/>
      <c r="E9" s="286"/>
      <c r="F9" s="286"/>
      <c r="G9" s="286"/>
      <c r="H9" s="286"/>
      <c r="I9" s="286"/>
    </row>
    <row r="10" spans="2:9" ht="12.75">
      <c r="B10" s="70"/>
      <c r="C10" s="70"/>
      <c r="D10" s="70"/>
      <c r="E10" s="70"/>
      <c r="F10" s="70"/>
      <c r="G10" s="70"/>
      <c r="H10" s="70"/>
      <c r="I10" s="70"/>
    </row>
    <row r="11" ht="12.75">
      <c r="B11" s="74" t="s">
        <v>19</v>
      </c>
    </row>
    <row r="12" spans="2:10" ht="45">
      <c r="B12" s="75" t="s">
        <v>20</v>
      </c>
      <c r="C12" s="301" t="s">
        <v>21</v>
      </c>
      <c r="D12" s="302"/>
      <c r="E12" s="303"/>
      <c r="F12" s="75" t="s">
        <v>22</v>
      </c>
      <c r="G12" s="75" t="s">
        <v>23</v>
      </c>
      <c r="H12" s="76" t="s">
        <v>24</v>
      </c>
      <c r="I12" s="75" t="s">
        <v>25</v>
      </c>
      <c r="J12" s="68"/>
    </row>
    <row r="13" spans="2:9" ht="12.75">
      <c r="B13" s="77">
        <v>1</v>
      </c>
      <c r="C13" s="309">
        <v>2</v>
      </c>
      <c r="D13" s="310"/>
      <c r="E13" s="311"/>
      <c r="F13" s="77">
        <v>3</v>
      </c>
      <c r="G13" s="77">
        <v>4</v>
      </c>
      <c r="H13" s="78">
        <v>5</v>
      </c>
      <c r="I13" s="77">
        <v>6</v>
      </c>
    </row>
    <row r="14" spans="2:9" ht="12.75">
      <c r="B14" s="77"/>
      <c r="C14" s="288" t="s">
        <v>26</v>
      </c>
      <c r="D14" s="289"/>
      <c r="E14" s="290"/>
      <c r="F14" s="77"/>
      <c r="G14" s="79"/>
      <c r="H14" s="80"/>
      <c r="I14" s="79"/>
    </row>
    <row r="15" spans="2:9" ht="12.75">
      <c r="B15" s="77"/>
      <c r="C15" s="315" t="s">
        <v>27</v>
      </c>
      <c r="D15" s="316"/>
      <c r="E15" s="317"/>
      <c r="F15" s="81"/>
      <c r="G15" s="82"/>
      <c r="H15" s="83"/>
      <c r="I15" s="82"/>
    </row>
    <row r="16" spans="2:9" ht="12.75">
      <c r="B16" s="79"/>
      <c r="C16" s="318" t="s">
        <v>28</v>
      </c>
      <c r="D16" s="319"/>
      <c r="E16" s="320"/>
      <c r="F16" s="82"/>
      <c r="G16" s="82"/>
      <c r="H16" s="83"/>
      <c r="I16" s="82"/>
    </row>
    <row r="17" spans="2:9" ht="12.75">
      <c r="B17" s="79" t="s">
        <v>502</v>
      </c>
      <c r="C17" s="318" t="s">
        <v>488</v>
      </c>
      <c r="D17" s="319"/>
      <c r="E17" s="320"/>
      <c r="F17" s="83">
        <v>147595</v>
      </c>
      <c r="G17" s="83">
        <v>3245.98</v>
      </c>
      <c r="H17" s="83">
        <v>4382.45</v>
      </c>
      <c r="I17" s="82">
        <f>H17-G17</f>
        <v>1136.4699999999998</v>
      </c>
    </row>
    <row r="18" spans="2:9" ht="12.75">
      <c r="B18" s="84"/>
      <c r="C18" s="304"/>
      <c r="D18" s="305"/>
      <c r="E18" s="306"/>
      <c r="F18" s="16"/>
      <c r="G18" s="85"/>
      <c r="H18" s="85"/>
      <c r="I18" s="82">
        <f>H18-G18</f>
        <v>0</v>
      </c>
    </row>
    <row r="19" spans="2:9" ht="12.75">
      <c r="B19" s="77"/>
      <c r="C19" s="291" t="s">
        <v>29</v>
      </c>
      <c r="D19" s="292"/>
      <c r="E19" s="293"/>
      <c r="F19" s="86"/>
      <c r="G19" s="77"/>
      <c r="H19" s="78"/>
      <c r="I19" s="77"/>
    </row>
    <row r="20" spans="2:9" ht="12.75">
      <c r="B20" s="77"/>
      <c r="C20" s="291" t="s">
        <v>30</v>
      </c>
      <c r="D20" s="292"/>
      <c r="E20" s="293"/>
      <c r="F20" s="77"/>
      <c r="G20" s="77"/>
      <c r="H20" s="78"/>
      <c r="I20" s="77"/>
    </row>
    <row r="21" spans="2:9" ht="12.75">
      <c r="B21" s="77"/>
      <c r="C21" s="288" t="s">
        <v>31</v>
      </c>
      <c r="D21" s="289"/>
      <c r="E21" s="290"/>
      <c r="F21" s="77"/>
      <c r="G21" s="77"/>
      <c r="H21" s="78"/>
      <c r="I21" s="77"/>
    </row>
    <row r="22" spans="2:9" ht="12.75">
      <c r="B22" s="77"/>
      <c r="C22" s="291" t="s">
        <v>28</v>
      </c>
      <c r="D22" s="292"/>
      <c r="E22" s="293"/>
      <c r="F22" s="77"/>
      <c r="G22" s="77"/>
      <c r="H22" s="78"/>
      <c r="I22" s="77"/>
    </row>
    <row r="23" spans="2:9" ht="12.75">
      <c r="B23" s="77"/>
      <c r="C23" s="291" t="s">
        <v>29</v>
      </c>
      <c r="D23" s="292"/>
      <c r="E23" s="293"/>
      <c r="F23" s="77"/>
      <c r="G23" s="77"/>
      <c r="H23" s="78"/>
      <c r="I23" s="77"/>
    </row>
    <row r="24" spans="2:9" ht="12.75">
      <c r="B24" s="77"/>
      <c r="C24" s="291" t="s">
        <v>30</v>
      </c>
      <c r="D24" s="292"/>
      <c r="E24" s="293"/>
      <c r="F24" s="77"/>
      <c r="G24" s="77"/>
      <c r="H24" s="78"/>
      <c r="I24" s="77"/>
    </row>
    <row r="25" spans="2:9" ht="12.75">
      <c r="B25" s="77"/>
      <c r="C25" s="312" t="s">
        <v>32</v>
      </c>
      <c r="D25" s="313"/>
      <c r="E25" s="314"/>
      <c r="F25" s="77"/>
      <c r="G25" s="77"/>
      <c r="H25" s="78"/>
      <c r="I25" s="77"/>
    </row>
    <row r="26" spans="2:9" ht="12.75">
      <c r="B26" s="77"/>
      <c r="C26" s="312" t="s">
        <v>33</v>
      </c>
      <c r="D26" s="313"/>
      <c r="E26" s="314"/>
      <c r="F26" s="77"/>
      <c r="G26" s="77"/>
      <c r="H26" s="78"/>
      <c r="I26" s="77"/>
    </row>
    <row r="27" spans="2:9" ht="12.75">
      <c r="B27" s="77"/>
      <c r="C27" s="291" t="s">
        <v>34</v>
      </c>
      <c r="D27" s="292"/>
      <c r="E27" s="293"/>
      <c r="F27" s="77"/>
      <c r="G27" s="77"/>
      <c r="H27" s="78"/>
      <c r="I27" s="77"/>
    </row>
    <row r="28" spans="2:9" ht="12.75">
      <c r="B28" s="77" t="s">
        <v>503</v>
      </c>
      <c r="C28" s="297" t="s">
        <v>35</v>
      </c>
      <c r="D28" s="298"/>
      <c r="E28" s="299"/>
      <c r="F28" s="77"/>
      <c r="G28" s="77"/>
      <c r="H28" s="80"/>
      <c r="I28" s="79">
        <f>H28-G28</f>
        <v>0</v>
      </c>
    </row>
    <row r="29" spans="2:9" ht="12.75">
      <c r="B29" s="77"/>
      <c r="C29" s="297" t="s">
        <v>36</v>
      </c>
      <c r="D29" s="298"/>
      <c r="E29" s="299"/>
      <c r="F29" s="77"/>
      <c r="G29" s="77"/>
      <c r="H29" s="78"/>
      <c r="I29" s="77"/>
    </row>
    <row r="30" spans="2:9" ht="12.75">
      <c r="B30" s="77"/>
      <c r="C30" s="291" t="s">
        <v>37</v>
      </c>
      <c r="D30" s="292"/>
      <c r="E30" s="293"/>
      <c r="F30" s="77"/>
      <c r="G30" s="77"/>
      <c r="H30" s="78"/>
      <c r="I30" s="77"/>
    </row>
    <row r="31" spans="2:9" ht="12.75">
      <c r="B31" s="77"/>
      <c r="C31" s="291" t="s">
        <v>38</v>
      </c>
      <c r="D31" s="292"/>
      <c r="E31" s="293"/>
      <c r="F31" s="77"/>
      <c r="G31" s="77"/>
      <c r="H31" s="78"/>
      <c r="I31" s="77"/>
    </row>
    <row r="32" spans="2:9" ht="12.75">
      <c r="B32" s="77"/>
      <c r="C32" s="312" t="s">
        <v>39</v>
      </c>
      <c r="D32" s="313"/>
      <c r="E32" s="314"/>
      <c r="F32" s="77"/>
      <c r="G32" s="77"/>
      <c r="H32" s="78"/>
      <c r="I32" s="77"/>
    </row>
    <row r="33" spans="2:9" ht="12.75">
      <c r="B33" s="77"/>
      <c r="C33" s="297" t="s">
        <v>40</v>
      </c>
      <c r="D33" s="298"/>
      <c r="E33" s="299"/>
      <c r="F33" s="77"/>
      <c r="G33" s="77"/>
      <c r="H33" s="78"/>
      <c r="I33" s="77"/>
    </row>
    <row r="34" spans="2:9" ht="12.75">
      <c r="B34" s="77"/>
      <c r="C34" s="297" t="s">
        <v>41</v>
      </c>
      <c r="D34" s="298"/>
      <c r="E34" s="299"/>
      <c r="F34" s="77"/>
      <c r="G34" s="77"/>
      <c r="H34" s="78"/>
      <c r="I34" s="77"/>
    </row>
    <row r="35" spans="2:9" ht="12.75">
      <c r="B35" s="77"/>
      <c r="C35" s="297" t="s">
        <v>42</v>
      </c>
      <c r="D35" s="298"/>
      <c r="E35" s="299"/>
      <c r="F35" s="77"/>
      <c r="G35" s="79"/>
      <c r="H35" s="80"/>
      <c r="I35" s="79"/>
    </row>
    <row r="36" spans="2:9" ht="12.75">
      <c r="B36" s="77"/>
      <c r="C36" s="297"/>
      <c r="D36" s="307"/>
      <c r="E36" s="308"/>
      <c r="F36" s="77"/>
      <c r="G36" s="79"/>
      <c r="H36" s="80"/>
      <c r="I36" s="79">
        <f>H36-G36</f>
        <v>0</v>
      </c>
    </row>
    <row r="37" spans="2:9" ht="12.75">
      <c r="B37" s="77"/>
      <c r="C37" s="297"/>
      <c r="D37" s="307"/>
      <c r="E37" s="308"/>
      <c r="F37" s="77"/>
      <c r="G37" s="79"/>
      <c r="H37" s="80"/>
      <c r="I37" s="79">
        <f>H37-G37</f>
        <v>0</v>
      </c>
    </row>
    <row r="38" spans="2:9" ht="12.75">
      <c r="B38" s="77"/>
      <c r="C38" s="297" t="s">
        <v>43</v>
      </c>
      <c r="D38" s="298"/>
      <c r="E38" s="299"/>
      <c r="F38" s="77"/>
      <c r="G38" s="79"/>
      <c r="H38" s="80"/>
      <c r="I38" s="79"/>
    </row>
    <row r="39" spans="2:9" ht="12.75">
      <c r="B39" s="77"/>
      <c r="C39" s="297" t="s">
        <v>44</v>
      </c>
      <c r="D39" s="298"/>
      <c r="E39" s="299"/>
      <c r="F39" s="77"/>
      <c r="G39" s="79"/>
      <c r="H39" s="80"/>
      <c r="I39" s="79"/>
    </row>
    <row r="40" spans="2:9" ht="12.75">
      <c r="B40" s="77"/>
      <c r="C40" s="297" t="s">
        <v>45</v>
      </c>
      <c r="D40" s="298"/>
      <c r="E40" s="299"/>
      <c r="F40" s="77"/>
      <c r="G40" s="79"/>
      <c r="H40" s="80"/>
      <c r="I40" s="79"/>
    </row>
    <row r="41" spans="2:9" ht="12.75">
      <c r="B41" s="77"/>
      <c r="C41" s="297" t="s">
        <v>46</v>
      </c>
      <c r="D41" s="298"/>
      <c r="E41" s="299"/>
      <c r="F41" s="82">
        <f>SUM(F17:F40)</f>
        <v>147595</v>
      </c>
      <c r="G41" s="82">
        <f>SUM(G17:G40)</f>
        <v>3245.98</v>
      </c>
      <c r="H41" s="82">
        <f>SUM(H17:H40)</f>
        <v>4382.45</v>
      </c>
      <c r="I41" s="82">
        <f>SUM(I17:I40)</f>
        <v>1136.4699999999998</v>
      </c>
    </row>
    <row r="42" spans="2:9" ht="12.75">
      <c r="B42" s="87"/>
      <c r="C42" s="88"/>
      <c r="D42" s="88"/>
      <c r="E42" s="88"/>
      <c r="F42" s="89"/>
      <c r="G42" s="90"/>
      <c r="H42" s="90"/>
      <c r="I42" s="90"/>
    </row>
    <row r="43" spans="2:9" ht="12.75">
      <c r="B43" s="300" t="s">
        <v>47</v>
      </c>
      <c r="C43" s="300"/>
      <c r="D43" s="300"/>
      <c r="E43" s="300"/>
      <c r="F43" s="300"/>
      <c r="G43" s="300"/>
      <c r="H43" s="300"/>
      <c r="I43" s="300"/>
    </row>
    <row r="44" spans="2:9" ht="44.25" customHeight="1">
      <c r="B44" s="75" t="s">
        <v>20</v>
      </c>
      <c r="C44" s="301" t="s">
        <v>48</v>
      </c>
      <c r="D44" s="302"/>
      <c r="E44" s="303"/>
      <c r="F44" s="75" t="s">
        <v>22</v>
      </c>
      <c r="G44" s="75" t="s">
        <v>23</v>
      </c>
      <c r="H44" s="75" t="s">
        <v>24</v>
      </c>
      <c r="I44" s="75" t="s">
        <v>49</v>
      </c>
    </row>
    <row r="45" spans="2:9" ht="12.75">
      <c r="B45" s="77">
        <v>1</v>
      </c>
      <c r="C45" s="309">
        <v>2</v>
      </c>
      <c r="D45" s="310"/>
      <c r="E45" s="311"/>
      <c r="F45" s="77">
        <v>3</v>
      </c>
      <c r="G45" s="77">
        <v>4</v>
      </c>
      <c r="H45" s="77">
        <v>5</v>
      </c>
      <c r="I45" s="77">
        <v>6</v>
      </c>
    </row>
    <row r="46" spans="2:9" ht="12.75">
      <c r="B46" s="77"/>
      <c r="C46" s="288" t="s">
        <v>50</v>
      </c>
      <c r="D46" s="289"/>
      <c r="E46" s="290"/>
      <c r="F46" s="77"/>
      <c r="G46" s="77"/>
      <c r="H46" s="77"/>
      <c r="I46" s="77"/>
    </row>
    <row r="47" spans="2:9" ht="12.75">
      <c r="B47" s="77"/>
      <c r="C47" s="288" t="s">
        <v>27</v>
      </c>
      <c r="D47" s="289"/>
      <c r="E47" s="290"/>
      <c r="F47" s="16"/>
      <c r="G47" s="91"/>
      <c r="H47" s="85"/>
      <c r="I47" s="92"/>
    </row>
    <row r="48" spans="2:9" ht="12.75">
      <c r="B48" s="77"/>
      <c r="C48" s="291" t="s">
        <v>28</v>
      </c>
      <c r="D48" s="292"/>
      <c r="E48" s="293"/>
      <c r="F48" s="93"/>
      <c r="G48" s="91"/>
      <c r="H48" s="85"/>
      <c r="I48" s="85"/>
    </row>
    <row r="49" spans="2:9" ht="12.75">
      <c r="B49" s="84"/>
      <c r="C49" s="304"/>
      <c r="D49" s="305"/>
      <c r="E49" s="306"/>
      <c r="F49" s="16"/>
      <c r="G49" s="85"/>
      <c r="H49" s="85"/>
      <c r="I49" s="85">
        <f>SUM(H49-G49)</f>
        <v>0</v>
      </c>
    </row>
    <row r="50" spans="2:9" ht="12.75">
      <c r="B50" s="77"/>
      <c r="C50" s="291" t="s">
        <v>29</v>
      </c>
      <c r="D50" s="292"/>
      <c r="E50" s="293"/>
      <c r="F50" s="86"/>
      <c r="G50" s="79"/>
      <c r="H50" s="79"/>
      <c r="I50" s="79"/>
    </row>
    <row r="51" spans="2:9" ht="12.75">
      <c r="B51" s="77"/>
      <c r="C51" s="291"/>
      <c r="D51" s="292"/>
      <c r="E51" s="293"/>
      <c r="F51" s="86"/>
      <c r="G51" s="79"/>
      <c r="H51" s="79"/>
      <c r="I51" s="79"/>
    </row>
    <row r="52" spans="2:9" ht="12.75">
      <c r="B52" s="77"/>
      <c r="C52" s="288" t="s">
        <v>31</v>
      </c>
      <c r="D52" s="289"/>
      <c r="E52" s="290"/>
      <c r="F52" s="86"/>
      <c r="G52" s="79"/>
      <c r="H52" s="79"/>
      <c r="I52" s="79"/>
    </row>
    <row r="53" spans="2:9" ht="12.75">
      <c r="B53" s="77"/>
      <c r="C53" s="291" t="s">
        <v>28</v>
      </c>
      <c r="D53" s="292"/>
      <c r="E53" s="293"/>
      <c r="F53" s="86"/>
      <c r="G53" s="77"/>
      <c r="H53" s="77"/>
      <c r="I53" s="77"/>
    </row>
    <row r="54" spans="2:9" ht="12.75">
      <c r="B54" s="77"/>
      <c r="C54" s="291" t="s">
        <v>29</v>
      </c>
      <c r="D54" s="292"/>
      <c r="E54" s="293"/>
      <c r="F54" s="86"/>
      <c r="G54" s="77"/>
      <c r="H54" s="77"/>
      <c r="I54" s="77"/>
    </row>
    <row r="55" spans="2:9" ht="12.75">
      <c r="B55" s="77"/>
      <c r="C55" s="294" t="s">
        <v>51</v>
      </c>
      <c r="D55" s="295"/>
      <c r="E55" s="295"/>
      <c r="F55" s="16">
        <f>SUM(F49:F54)</f>
        <v>0</v>
      </c>
      <c r="G55" s="85">
        <f>SUM(G49:G54)</f>
        <v>0</v>
      </c>
      <c r="H55" s="85">
        <f>SUM(H49:H54)</f>
        <v>0</v>
      </c>
      <c r="I55" s="85">
        <f>SUM(I49:I54)</f>
        <v>0</v>
      </c>
    </row>
    <row r="56" spans="2:9" ht="12.75">
      <c r="B56" s="87"/>
      <c r="C56" s="88"/>
      <c r="D56" s="88"/>
      <c r="E56" s="88"/>
      <c r="F56" s="94"/>
      <c r="G56" s="95"/>
      <c r="H56" s="95"/>
      <c r="I56" s="95"/>
    </row>
    <row r="57" spans="2:9" ht="32.25" customHeight="1">
      <c r="B57" s="73" t="s">
        <v>304</v>
      </c>
      <c r="C57" s="266" t="s">
        <v>52</v>
      </c>
      <c r="D57" s="266"/>
      <c r="E57" s="296" t="s">
        <v>53</v>
      </c>
      <c r="F57" s="296"/>
      <c r="G57" s="96" t="s">
        <v>54</v>
      </c>
      <c r="H57" s="287" t="s">
        <v>306</v>
      </c>
      <c r="I57" s="287"/>
    </row>
    <row r="58" spans="2:9" ht="12.75">
      <c r="B58" s="73" t="s">
        <v>496</v>
      </c>
      <c r="E58" s="275"/>
      <c r="F58" s="275"/>
      <c r="G58" s="73"/>
      <c r="H58" s="97"/>
      <c r="I58" s="33"/>
    </row>
    <row r="59" spans="3:7" ht="12.75">
      <c r="C59" s="43"/>
      <c r="E59" s="73"/>
      <c r="F59" s="73"/>
      <c r="G59" s="73"/>
    </row>
    <row r="60" spans="2:9" ht="12.75">
      <c r="B60" s="73"/>
      <c r="C60" s="73"/>
      <c r="D60" s="73"/>
      <c r="G60" s="73"/>
      <c r="H60" s="73"/>
      <c r="I60" s="73"/>
    </row>
    <row r="61" spans="2:3" ht="12.75">
      <c r="B61" s="73"/>
      <c r="C61" s="73"/>
    </row>
    <row r="62" ht="12.75">
      <c r="B62" s="73"/>
    </row>
  </sheetData>
  <sheetProtection/>
  <mergeCells count="49">
    <mergeCell ref="B8:I8"/>
    <mergeCell ref="B9:I9"/>
    <mergeCell ref="C12:E12"/>
    <mergeCell ref="C13:E13"/>
    <mergeCell ref="C18:E18"/>
    <mergeCell ref="C19:E19"/>
    <mergeCell ref="C20:E20"/>
    <mergeCell ref="C21:E21"/>
    <mergeCell ref="C14:E14"/>
    <mergeCell ref="C15:E15"/>
    <mergeCell ref="C16:E16"/>
    <mergeCell ref="C17:E17"/>
    <mergeCell ref="C26:E26"/>
    <mergeCell ref="C27:E27"/>
    <mergeCell ref="C28:E28"/>
    <mergeCell ref="C29:E29"/>
    <mergeCell ref="C22:E22"/>
    <mergeCell ref="C23:E23"/>
    <mergeCell ref="C24:E24"/>
    <mergeCell ref="C25:E25"/>
    <mergeCell ref="C34:E34"/>
    <mergeCell ref="C35:E35"/>
    <mergeCell ref="C36:E36"/>
    <mergeCell ref="C30:E30"/>
    <mergeCell ref="C31:E31"/>
    <mergeCell ref="C32:E32"/>
    <mergeCell ref="C33:E33"/>
    <mergeCell ref="C37:E37"/>
    <mergeCell ref="C38:E38"/>
    <mergeCell ref="C39:E39"/>
    <mergeCell ref="C45:E45"/>
    <mergeCell ref="C46:E46"/>
    <mergeCell ref="C47:E47"/>
    <mergeCell ref="E58:F58"/>
    <mergeCell ref="C55:E55"/>
    <mergeCell ref="C57:D57"/>
    <mergeCell ref="E57:F57"/>
    <mergeCell ref="C48:E48"/>
    <mergeCell ref="C40:E40"/>
    <mergeCell ref="C41:E41"/>
    <mergeCell ref="B43:I43"/>
    <mergeCell ref="C44:E44"/>
    <mergeCell ref="C49:E49"/>
    <mergeCell ref="H57:I57"/>
    <mergeCell ref="C52:E52"/>
    <mergeCell ref="C53:E53"/>
    <mergeCell ref="C54:E54"/>
    <mergeCell ref="C50:E50"/>
    <mergeCell ref="C51:E51"/>
  </mergeCells>
  <printOptions/>
  <pageMargins left="0.15748031496062992" right="0.15748031496062992" top="0.1968503937007874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PageLayoutView="0" workbookViewId="0" topLeftCell="A19">
      <selection activeCell="E38" sqref="E38:F38"/>
    </sheetView>
  </sheetViews>
  <sheetFormatPr defaultColWidth="9.140625" defaultRowHeight="12.75"/>
  <cols>
    <col min="1" max="1" width="0.42578125" style="0" customWidth="1"/>
    <col min="3" max="3" width="19.57421875" style="0" customWidth="1"/>
    <col min="4" max="4" width="10.57421875" style="0" customWidth="1"/>
    <col min="5" max="5" width="12.140625" style="0" customWidth="1"/>
    <col min="6" max="6" width="12.00390625" style="0" customWidth="1"/>
    <col min="7" max="7" width="12.8515625" style="0" customWidth="1"/>
    <col min="8" max="8" width="19.8515625" style="0" customWidth="1"/>
  </cols>
  <sheetData>
    <row r="1" spans="2:8" ht="12.75">
      <c r="B1" s="10" t="s">
        <v>487</v>
      </c>
      <c r="C1" s="10"/>
      <c r="G1" s="10"/>
      <c r="H1" s="10"/>
    </row>
    <row r="2" spans="2:8" ht="12.75">
      <c r="B2" s="10" t="s">
        <v>225</v>
      </c>
      <c r="C2" s="10"/>
      <c r="G2" s="10"/>
      <c r="H2" s="10"/>
    </row>
    <row r="3" spans="2:3" ht="12.75">
      <c r="B3" s="10" t="s">
        <v>226</v>
      </c>
      <c r="C3" s="10"/>
    </row>
    <row r="4" spans="2:3" ht="12.75">
      <c r="B4" s="10" t="s">
        <v>227</v>
      </c>
      <c r="C4" s="10"/>
    </row>
    <row r="5" spans="2:9" ht="12.75">
      <c r="B5" s="10" t="s">
        <v>228</v>
      </c>
      <c r="C5" s="10"/>
      <c r="I5" s="10"/>
    </row>
    <row r="6" spans="2:3" ht="12.75">
      <c r="B6" s="10" t="s">
        <v>229</v>
      </c>
      <c r="C6" s="10"/>
    </row>
    <row r="8" spans="2:7" ht="12.75">
      <c r="B8" s="350" t="s">
        <v>55</v>
      </c>
      <c r="C8" s="350"/>
      <c r="D8" s="350"/>
      <c r="E8" s="350"/>
      <c r="F8" s="350"/>
      <c r="G8" s="350"/>
    </row>
    <row r="9" spans="2:7" ht="12.75">
      <c r="B9" s="285" t="s">
        <v>491</v>
      </c>
      <c r="C9" s="285"/>
      <c r="D9" s="285"/>
      <c r="E9" s="285"/>
      <c r="F9" s="285"/>
      <c r="G9" s="285"/>
    </row>
    <row r="11" spans="2:5" ht="12.75">
      <c r="B11" s="74" t="s">
        <v>56</v>
      </c>
      <c r="E11" s="98"/>
    </row>
    <row r="12" spans="2:7" ht="22.5">
      <c r="B12" s="11" t="s">
        <v>57</v>
      </c>
      <c r="C12" s="11" t="s">
        <v>58</v>
      </c>
      <c r="D12" s="11" t="s">
        <v>59</v>
      </c>
      <c r="E12" s="11" t="s">
        <v>60</v>
      </c>
      <c r="F12" s="11" t="s">
        <v>61</v>
      </c>
      <c r="G12" s="11" t="s">
        <v>62</v>
      </c>
    </row>
    <row r="13" spans="2:7" ht="12.75">
      <c r="B13" s="99">
        <v>1</v>
      </c>
      <c r="C13" s="99">
        <v>2</v>
      </c>
      <c r="D13" s="99">
        <v>3</v>
      </c>
      <c r="E13" s="99">
        <v>4</v>
      </c>
      <c r="F13" s="99">
        <v>5</v>
      </c>
      <c r="G13" s="99">
        <v>6</v>
      </c>
    </row>
    <row r="14" spans="2:7" ht="12.75">
      <c r="B14" s="99">
        <v>1</v>
      </c>
      <c r="C14" s="19"/>
      <c r="D14" s="19"/>
      <c r="E14" s="19"/>
      <c r="F14" s="19"/>
      <c r="G14" s="19"/>
    </row>
    <row r="15" spans="2:7" ht="12.75">
      <c r="B15" s="99">
        <v>2</v>
      </c>
      <c r="C15" s="19"/>
      <c r="D15" s="19"/>
      <c r="E15" s="19"/>
      <c r="F15" s="19"/>
      <c r="G15" s="19"/>
    </row>
    <row r="16" spans="2:7" ht="12.75">
      <c r="B16" s="99">
        <v>3</v>
      </c>
      <c r="C16" s="19"/>
      <c r="D16" s="19"/>
      <c r="E16" s="19"/>
      <c r="F16" s="19"/>
      <c r="G16" s="19"/>
    </row>
    <row r="17" spans="2:7" ht="12.75">
      <c r="B17" s="19"/>
      <c r="C17" s="19" t="s">
        <v>63</v>
      </c>
      <c r="D17" s="19"/>
      <c r="E17" s="19"/>
      <c r="F17" s="19"/>
      <c r="G17" s="19"/>
    </row>
    <row r="18" spans="2:7" ht="12.75">
      <c r="B18" s="40"/>
      <c r="C18" s="40"/>
      <c r="D18" s="40"/>
      <c r="E18" s="40"/>
      <c r="F18" s="40"/>
      <c r="G18" s="40"/>
    </row>
    <row r="19" spans="2:7" ht="12.75">
      <c r="B19" s="74" t="s">
        <v>64</v>
      </c>
      <c r="C19" s="73"/>
      <c r="E19" s="346" t="s">
        <v>65</v>
      </c>
      <c r="F19" s="346"/>
      <c r="G19" s="346"/>
    </row>
    <row r="20" spans="2:7" ht="12.75">
      <c r="B20" s="344" t="s">
        <v>66</v>
      </c>
      <c r="C20" s="347"/>
      <c r="D20" s="347"/>
      <c r="E20" s="347"/>
      <c r="F20" s="347"/>
      <c r="G20" s="345"/>
    </row>
    <row r="21" spans="2:7" ht="22.5">
      <c r="B21" s="11" t="s">
        <v>57</v>
      </c>
      <c r="C21" s="11" t="s">
        <v>58</v>
      </c>
      <c r="D21" s="348" t="s">
        <v>67</v>
      </c>
      <c r="E21" s="349"/>
      <c r="F21" s="11" t="s">
        <v>504</v>
      </c>
      <c r="G21" s="11" t="s">
        <v>68</v>
      </c>
    </row>
    <row r="22" spans="2:7" ht="12.75">
      <c r="B22" s="99">
        <v>1</v>
      </c>
      <c r="C22" s="99">
        <v>2</v>
      </c>
      <c r="D22" s="342">
        <v>3</v>
      </c>
      <c r="E22" s="343"/>
      <c r="F22" s="99">
        <v>4</v>
      </c>
      <c r="G22" s="99">
        <v>5</v>
      </c>
    </row>
    <row r="23" spans="2:7" ht="12.75">
      <c r="B23" s="99">
        <v>1</v>
      </c>
      <c r="C23" s="19"/>
      <c r="D23" s="342"/>
      <c r="E23" s="343"/>
      <c r="F23" s="19"/>
      <c r="G23" s="19"/>
    </row>
    <row r="24" spans="2:7" ht="12.75">
      <c r="B24" s="99">
        <v>2</v>
      </c>
      <c r="C24" s="19"/>
      <c r="D24" s="342"/>
      <c r="E24" s="343"/>
      <c r="F24" s="19"/>
      <c r="G24" s="19"/>
    </row>
    <row r="25" spans="2:7" ht="12.75">
      <c r="B25" s="99">
        <v>3</v>
      </c>
      <c r="C25" s="19"/>
      <c r="D25" s="342"/>
      <c r="E25" s="343"/>
      <c r="F25" s="19"/>
      <c r="G25" s="19"/>
    </row>
    <row r="26" spans="2:7" ht="12.75">
      <c r="B26" s="99">
        <v>4</v>
      </c>
      <c r="C26" s="19" t="s">
        <v>69</v>
      </c>
      <c r="D26" s="342"/>
      <c r="E26" s="343"/>
      <c r="F26" s="19"/>
      <c r="G26" s="19"/>
    </row>
    <row r="27" spans="2:7" ht="12.75">
      <c r="B27" s="344" t="s">
        <v>70</v>
      </c>
      <c r="C27" s="347"/>
      <c r="D27" s="347"/>
      <c r="E27" s="347"/>
      <c r="F27" s="347"/>
      <c r="G27" s="345"/>
    </row>
    <row r="28" spans="2:7" ht="12.75">
      <c r="B28" s="11" t="s">
        <v>57</v>
      </c>
      <c r="C28" s="11" t="s">
        <v>58</v>
      </c>
      <c r="D28" s="348" t="s">
        <v>71</v>
      </c>
      <c r="E28" s="349"/>
      <c r="F28" s="11" t="s">
        <v>72</v>
      </c>
      <c r="G28" s="11" t="s">
        <v>73</v>
      </c>
    </row>
    <row r="29" spans="2:7" ht="12.75">
      <c r="B29" s="99">
        <v>1</v>
      </c>
      <c r="C29" s="99">
        <v>2</v>
      </c>
      <c r="D29" s="342">
        <v>3</v>
      </c>
      <c r="E29" s="343"/>
      <c r="F29" s="99">
        <v>4</v>
      </c>
      <c r="G29" s="99">
        <v>5</v>
      </c>
    </row>
    <row r="30" spans="2:7" ht="12.75">
      <c r="B30" s="99">
        <v>1</v>
      </c>
      <c r="C30" s="19"/>
      <c r="D30" s="342"/>
      <c r="E30" s="343"/>
      <c r="F30" s="19"/>
      <c r="G30" s="19"/>
    </row>
    <row r="31" spans="2:7" ht="12.75">
      <c r="B31" s="99">
        <v>2</v>
      </c>
      <c r="C31" s="19"/>
      <c r="D31" s="342"/>
      <c r="E31" s="343"/>
      <c r="F31" s="19"/>
      <c r="G31" s="19"/>
    </row>
    <row r="32" spans="2:7" ht="12.75">
      <c r="B32" s="99">
        <v>3</v>
      </c>
      <c r="C32" s="19"/>
      <c r="D32" s="342"/>
      <c r="E32" s="343"/>
      <c r="F32" s="19"/>
      <c r="G32" s="19"/>
    </row>
    <row r="33" spans="2:7" ht="12.75">
      <c r="B33" s="99">
        <v>4</v>
      </c>
      <c r="C33" s="19" t="s">
        <v>74</v>
      </c>
      <c r="D33" s="342"/>
      <c r="E33" s="343"/>
      <c r="F33" s="19"/>
      <c r="G33" s="19"/>
    </row>
    <row r="34" spans="2:7" ht="12.75">
      <c r="B34" s="344" t="s">
        <v>75</v>
      </c>
      <c r="C34" s="345"/>
      <c r="D34" s="321"/>
      <c r="E34" s="323"/>
      <c r="F34" s="2"/>
      <c r="G34" s="2"/>
    </row>
    <row r="36" spans="2:7" ht="12.75">
      <c r="B36" s="74" t="s">
        <v>76</v>
      </c>
      <c r="E36" s="346" t="s">
        <v>489</v>
      </c>
      <c r="F36" s="346"/>
      <c r="G36" s="346"/>
    </row>
    <row r="37" spans="2:8" ht="12.75">
      <c r="B37" s="335" t="s">
        <v>77</v>
      </c>
      <c r="C37" s="336"/>
      <c r="D37" s="337"/>
      <c r="E37" s="338" t="s">
        <v>78</v>
      </c>
      <c r="F37" s="338"/>
      <c r="G37" s="338" t="s">
        <v>79</v>
      </c>
      <c r="H37" s="338"/>
    </row>
    <row r="38" spans="2:8" ht="15" customHeight="1">
      <c r="B38" s="339" t="s">
        <v>80</v>
      </c>
      <c r="C38" s="307"/>
      <c r="D38" s="308"/>
      <c r="E38" s="340">
        <v>779124.67</v>
      </c>
      <c r="F38" s="341"/>
      <c r="G38" s="339" t="s">
        <v>81</v>
      </c>
      <c r="H38" s="308"/>
    </row>
    <row r="39" spans="2:8" ht="12.75" customHeight="1">
      <c r="B39" s="330" t="s">
        <v>82</v>
      </c>
      <c r="C39" s="332"/>
      <c r="D39" s="331"/>
      <c r="E39" s="333">
        <v>15072.33</v>
      </c>
      <c r="F39" s="333"/>
      <c r="G39" s="330" t="s">
        <v>486</v>
      </c>
      <c r="H39" s="331"/>
    </row>
    <row r="40" spans="2:8" ht="13.5" customHeight="1">
      <c r="B40" s="330" t="s">
        <v>83</v>
      </c>
      <c r="C40" s="332"/>
      <c r="D40" s="331"/>
      <c r="E40" s="328">
        <v>0</v>
      </c>
      <c r="F40" s="329"/>
      <c r="G40" s="330" t="s">
        <v>84</v>
      </c>
      <c r="H40" s="331"/>
    </row>
    <row r="41" spans="2:8" ht="12.75">
      <c r="B41" s="330" t="s">
        <v>85</v>
      </c>
      <c r="C41" s="332"/>
      <c r="D41" s="331"/>
      <c r="E41" s="333">
        <v>0</v>
      </c>
      <c r="F41" s="333"/>
      <c r="G41" s="330" t="s">
        <v>86</v>
      </c>
      <c r="H41" s="331"/>
    </row>
    <row r="42" spans="2:8" ht="12.75">
      <c r="B42" s="330" t="s">
        <v>87</v>
      </c>
      <c r="C42" s="332"/>
      <c r="D42" s="331"/>
      <c r="E42" s="328">
        <v>0</v>
      </c>
      <c r="F42" s="329"/>
      <c r="G42" s="330" t="s">
        <v>88</v>
      </c>
      <c r="H42" s="331"/>
    </row>
    <row r="43" spans="2:8" ht="12.75">
      <c r="B43" s="100" t="s">
        <v>89</v>
      </c>
      <c r="C43" s="101"/>
      <c r="D43" s="102"/>
      <c r="E43" s="328">
        <v>2340</v>
      </c>
      <c r="F43" s="329"/>
      <c r="G43" s="330" t="s">
        <v>90</v>
      </c>
      <c r="H43" s="331"/>
    </row>
    <row r="44" spans="2:8" ht="12.75">
      <c r="B44" s="330" t="s">
        <v>91</v>
      </c>
      <c r="C44" s="332"/>
      <c r="D44" s="331"/>
      <c r="E44" s="333">
        <f>E39+E40+E41+E43+E38</f>
        <v>796537</v>
      </c>
      <c r="F44" s="333"/>
      <c r="G44" s="334"/>
      <c r="H44" s="334"/>
    </row>
    <row r="45" spans="2:8" ht="12.75">
      <c r="B45" s="321"/>
      <c r="C45" s="322"/>
      <c r="D45" s="323"/>
      <c r="E45" s="324"/>
      <c r="F45" s="324"/>
      <c r="G45" s="325"/>
      <c r="H45" s="326"/>
    </row>
    <row r="46" spans="7:8" ht="12.75">
      <c r="G46" s="60" t="s">
        <v>92</v>
      </c>
      <c r="H46" s="60"/>
    </row>
    <row r="47" spans="6:8" ht="12.75">
      <c r="F47" s="10"/>
      <c r="G47" s="60" t="s">
        <v>93</v>
      </c>
      <c r="H47" s="60"/>
    </row>
    <row r="48" spans="2:8" ht="12.75">
      <c r="B48" s="10" t="s">
        <v>304</v>
      </c>
      <c r="D48" s="327" t="s">
        <v>94</v>
      </c>
      <c r="E48" s="327"/>
      <c r="F48" s="103"/>
      <c r="G48" s="104"/>
      <c r="H48" s="104"/>
    </row>
    <row r="49" spans="2:8" ht="12.75">
      <c r="B49" s="10" t="s">
        <v>496</v>
      </c>
      <c r="C49" s="10"/>
      <c r="D49" s="105"/>
      <c r="E49" s="105"/>
      <c r="F49" s="105"/>
      <c r="G49" s="105"/>
      <c r="H49" s="105"/>
    </row>
    <row r="50" spans="3:4" ht="12.75">
      <c r="C50" s="10"/>
      <c r="D50" s="106" t="s">
        <v>95</v>
      </c>
    </row>
    <row r="51" spans="2:3" ht="12.75">
      <c r="B51" s="10"/>
      <c r="C51" s="10"/>
    </row>
  </sheetData>
  <sheetProtection/>
  <mergeCells count="47">
    <mergeCell ref="B8:G8"/>
    <mergeCell ref="B9:G9"/>
    <mergeCell ref="E19:G19"/>
    <mergeCell ref="B20:G20"/>
    <mergeCell ref="D25:E25"/>
    <mergeCell ref="D26:E26"/>
    <mergeCell ref="B27:G27"/>
    <mergeCell ref="D28:E28"/>
    <mergeCell ref="D21:E21"/>
    <mergeCell ref="D22:E22"/>
    <mergeCell ref="D23:E23"/>
    <mergeCell ref="D24:E24"/>
    <mergeCell ref="D33:E33"/>
    <mergeCell ref="B34:C34"/>
    <mergeCell ref="D34:E34"/>
    <mergeCell ref="E36:G36"/>
    <mergeCell ref="D29:E29"/>
    <mergeCell ref="D30:E30"/>
    <mergeCell ref="D31:E31"/>
    <mergeCell ref="D32:E32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5:D45"/>
    <mergeCell ref="E45:F45"/>
    <mergeCell ref="G45:H45"/>
    <mergeCell ref="D48:E48"/>
    <mergeCell ref="E43:F43"/>
    <mergeCell ref="G43:H43"/>
    <mergeCell ref="B44:D44"/>
    <mergeCell ref="E44:F44"/>
    <mergeCell ref="G44:H44"/>
  </mergeCells>
  <printOptions/>
  <pageMargins left="0.15748031496062992" right="0.15748031496062992" top="0.15748031496062992" bottom="0.1574803149606299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46">
      <selection activeCell="C68" sqref="C68:J69"/>
    </sheetView>
  </sheetViews>
  <sheetFormatPr defaultColWidth="9.140625" defaultRowHeight="12.75"/>
  <cols>
    <col min="1" max="1" width="34.140625" style="0" customWidth="1"/>
    <col min="2" max="2" width="4.140625" style="0" customWidth="1"/>
    <col min="4" max="4" width="4.00390625" style="0" customWidth="1"/>
    <col min="6" max="6" width="4.140625" style="0" customWidth="1"/>
    <col min="7" max="7" width="10.421875" style="0" customWidth="1"/>
    <col min="8" max="8" width="4.140625" style="0" customWidth="1"/>
    <col min="9" max="9" width="10.57421875" style="0" customWidth="1"/>
    <col min="10" max="10" width="4.421875" style="0" customWidth="1"/>
    <col min="12" max="12" width="4.140625" style="0" customWidth="1"/>
    <col min="13" max="13" width="10.57421875" style="0" customWidth="1"/>
    <col min="14" max="14" width="3.421875" style="0" customWidth="1"/>
    <col min="16" max="16" width="3.28125" style="0" customWidth="1"/>
  </cols>
  <sheetData>
    <row r="1" spans="1:17" ht="12.75">
      <c r="A1" s="124" t="s">
        <v>505</v>
      </c>
      <c r="B1" s="124"/>
      <c r="C1" s="125"/>
      <c r="D1" s="125"/>
      <c r="E1" s="126"/>
      <c r="F1" s="126"/>
      <c r="G1" s="126"/>
      <c r="H1" s="127"/>
      <c r="I1" s="127"/>
      <c r="J1" s="127"/>
      <c r="K1" s="127"/>
      <c r="L1" s="127"/>
      <c r="M1" s="127"/>
      <c r="N1" s="127"/>
      <c r="O1" s="127"/>
      <c r="P1" s="127"/>
      <c r="Q1" s="126"/>
    </row>
    <row r="2" spans="1:17" ht="12.75">
      <c r="A2" s="124" t="s">
        <v>506</v>
      </c>
      <c r="B2" s="124"/>
      <c r="C2" s="125"/>
      <c r="D2" s="125"/>
      <c r="E2" s="126"/>
      <c r="F2" s="126"/>
      <c r="G2" s="126"/>
      <c r="H2" s="127"/>
      <c r="I2" s="127"/>
      <c r="J2" s="127"/>
      <c r="K2" s="127"/>
      <c r="L2" s="127"/>
      <c r="M2" s="127"/>
      <c r="N2" s="127"/>
      <c r="O2" s="127"/>
      <c r="P2" s="127"/>
      <c r="Q2" s="126"/>
    </row>
    <row r="3" spans="1:17" ht="12.75">
      <c r="A3" s="124" t="s">
        <v>226</v>
      </c>
      <c r="B3" s="124"/>
      <c r="C3" s="125"/>
      <c r="D3" s="125"/>
      <c r="E3" s="126"/>
      <c r="F3" s="126"/>
      <c r="G3" s="126"/>
      <c r="H3" s="127"/>
      <c r="I3" s="127"/>
      <c r="J3" s="127"/>
      <c r="K3" s="127"/>
      <c r="L3" s="127"/>
      <c r="M3" s="127"/>
      <c r="N3" s="127"/>
      <c r="O3" s="127"/>
      <c r="P3" s="127"/>
      <c r="Q3" s="126"/>
    </row>
    <row r="4" spans="1:17" ht="12.75">
      <c r="A4" s="124" t="s">
        <v>228</v>
      </c>
      <c r="B4" s="124"/>
      <c r="C4" s="125"/>
      <c r="D4" s="125"/>
      <c r="E4" s="126"/>
      <c r="F4" s="126"/>
      <c r="G4" s="126"/>
      <c r="H4" s="127"/>
      <c r="I4" s="127"/>
      <c r="J4" s="127"/>
      <c r="K4" s="127"/>
      <c r="L4" s="127"/>
      <c r="M4" s="127"/>
      <c r="N4" s="127"/>
      <c r="O4" s="127"/>
      <c r="P4" s="127"/>
      <c r="Q4" s="126"/>
    </row>
    <row r="5" spans="1:17" ht="12.75">
      <c r="A5" s="126"/>
      <c r="B5" s="126"/>
      <c r="C5" s="126"/>
      <c r="D5" s="126"/>
      <c r="E5" s="128"/>
      <c r="F5" s="126"/>
      <c r="G5" s="129"/>
      <c r="H5" s="126"/>
      <c r="I5" s="126"/>
      <c r="J5" s="126"/>
      <c r="K5" s="129"/>
      <c r="L5" s="126"/>
      <c r="M5" s="130"/>
      <c r="N5" s="131"/>
      <c r="O5" s="132"/>
      <c r="P5" s="133"/>
      <c r="Q5" s="132"/>
    </row>
    <row r="6" spans="1:17" ht="12.75">
      <c r="A6" s="360" t="s">
        <v>634</v>
      </c>
      <c r="B6" s="360"/>
      <c r="C6" s="360"/>
      <c r="D6" s="360"/>
      <c r="E6" s="360"/>
      <c r="F6" s="360"/>
      <c r="G6" s="360"/>
      <c r="H6" s="126"/>
      <c r="I6" s="126"/>
      <c r="J6" s="126"/>
      <c r="K6" s="129"/>
      <c r="L6" s="126"/>
      <c r="M6" s="135"/>
      <c r="N6" s="131"/>
      <c r="O6" s="132"/>
      <c r="P6" s="133"/>
      <c r="Q6" s="132"/>
    </row>
    <row r="7" spans="1:17" ht="12.75">
      <c r="A7" s="126"/>
      <c r="B7" s="126"/>
      <c r="C7" s="126"/>
      <c r="D7" s="126"/>
      <c r="E7" s="128"/>
      <c r="F7" s="126"/>
      <c r="G7" s="129"/>
      <c r="H7" s="126"/>
      <c r="I7" s="126"/>
      <c r="J7" s="126"/>
      <c r="K7" s="129"/>
      <c r="L7" s="126"/>
      <c r="M7" s="135"/>
      <c r="N7" s="131"/>
      <c r="O7" s="132"/>
      <c r="P7" s="133"/>
      <c r="Q7" s="132"/>
    </row>
    <row r="8" spans="1:17" ht="12.75">
      <c r="A8" s="361" t="s">
        <v>507</v>
      </c>
      <c r="B8" s="362"/>
      <c r="C8" s="363"/>
      <c r="D8" s="351" t="s">
        <v>235</v>
      </c>
      <c r="E8" s="364" t="s">
        <v>59</v>
      </c>
      <c r="F8" s="351" t="s">
        <v>235</v>
      </c>
      <c r="G8" s="354" t="s">
        <v>508</v>
      </c>
      <c r="H8" s="351" t="s">
        <v>235</v>
      </c>
      <c r="I8" s="373" t="s">
        <v>509</v>
      </c>
      <c r="J8" s="351" t="s">
        <v>235</v>
      </c>
      <c r="K8" s="354" t="s">
        <v>510</v>
      </c>
      <c r="L8" s="351" t="s">
        <v>235</v>
      </c>
      <c r="M8" s="357" t="s">
        <v>8</v>
      </c>
      <c r="N8" s="351" t="s">
        <v>235</v>
      </c>
      <c r="O8" s="380" t="s">
        <v>511</v>
      </c>
      <c r="P8" s="351" t="s">
        <v>235</v>
      </c>
      <c r="Q8" s="383" t="s">
        <v>9</v>
      </c>
    </row>
    <row r="9" spans="1:17" ht="12.75">
      <c r="A9" s="367" t="s">
        <v>512</v>
      </c>
      <c r="B9" s="370" t="s">
        <v>513</v>
      </c>
      <c r="C9" s="373" t="s">
        <v>514</v>
      </c>
      <c r="D9" s="352"/>
      <c r="E9" s="365"/>
      <c r="F9" s="352"/>
      <c r="G9" s="355"/>
      <c r="H9" s="352"/>
      <c r="I9" s="374"/>
      <c r="J9" s="352"/>
      <c r="K9" s="355"/>
      <c r="L9" s="352"/>
      <c r="M9" s="358"/>
      <c r="N9" s="352"/>
      <c r="O9" s="381"/>
      <c r="P9" s="352"/>
      <c r="Q9" s="384"/>
    </row>
    <row r="10" spans="1:17" ht="12.75">
      <c r="A10" s="368"/>
      <c r="B10" s="371"/>
      <c r="C10" s="374"/>
      <c r="D10" s="352"/>
      <c r="E10" s="365"/>
      <c r="F10" s="352"/>
      <c r="G10" s="355"/>
      <c r="H10" s="352"/>
      <c r="I10" s="374"/>
      <c r="J10" s="352"/>
      <c r="K10" s="355"/>
      <c r="L10" s="352"/>
      <c r="M10" s="358"/>
      <c r="N10" s="352"/>
      <c r="O10" s="381"/>
      <c r="P10" s="352"/>
      <c r="Q10" s="384"/>
    </row>
    <row r="11" spans="1:17" ht="12.75">
      <c r="A11" s="369"/>
      <c r="B11" s="372"/>
      <c r="C11" s="375"/>
      <c r="D11" s="352"/>
      <c r="E11" s="366"/>
      <c r="F11" s="352"/>
      <c r="G11" s="356"/>
      <c r="H11" s="352"/>
      <c r="I11" s="375"/>
      <c r="J11" s="352"/>
      <c r="K11" s="356"/>
      <c r="L11" s="352"/>
      <c r="M11" s="359"/>
      <c r="N11" s="352"/>
      <c r="O11" s="382"/>
      <c r="P11" s="352"/>
      <c r="Q11" s="385"/>
    </row>
    <row r="12" spans="1:17" ht="12.75">
      <c r="A12" s="376">
        <v>1</v>
      </c>
      <c r="B12" s="377"/>
      <c r="C12" s="378"/>
      <c r="D12" s="353"/>
      <c r="E12" s="138">
        <v>2</v>
      </c>
      <c r="F12" s="353"/>
      <c r="G12" s="139">
        <v>3</v>
      </c>
      <c r="H12" s="353"/>
      <c r="I12" s="137">
        <v>4</v>
      </c>
      <c r="J12" s="353"/>
      <c r="K12" s="139">
        <v>5</v>
      </c>
      <c r="L12" s="353"/>
      <c r="M12" s="140">
        <v>6</v>
      </c>
      <c r="N12" s="353"/>
      <c r="O12" s="139">
        <v>7</v>
      </c>
      <c r="P12" s="353"/>
      <c r="Q12" s="139">
        <v>8</v>
      </c>
    </row>
    <row r="13" spans="1:17" ht="12.75">
      <c r="A13" s="141" t="s">
        <v>27</v>
      </c>
      <c r="B13" s="141"/>
      <c r="C13" s="142"/>
      <c r="D13" s="143">
        <v>601</v>
      </c>
      <c r="E13" s="144"/>
      <c r="F13" s="143">
        <v>612</v>
      </c>
      <c r="G13" s="145"/>
      <c r="H13" s="143">
        <v>623</v>
      </c>
      <c r="I13" s="146"/>
      <c r="J13" s="143">
        <v>634</v>
      </c>
      <c r="K13" s="145"/>
      <c r="L13" s="143">
        <v>645</v>
      </c>
      <c r="M13" s="147"/>
      <c r="N13" s="143">
        <v>656</v>
      </c>
      <c r="O13" s="148"/>
      <c r="P13" s="143">
        <v>667</v>
      </c>
      <c r="Q13" s="149"/>
    </row>
    <row r="14" spans="1:17" ht="12.75">
      <c r="A14" s="150" t="s">
        <v>28</v>
      </c>
      <c r="B14" s="150"/>
      <c r="C14" s="151"/>
      <c r="D14" s="136">
        <v>602</v>
      </c>
      <c r="E14" s="152"/>
      <c r="F14" s="136">
        <v>613</v>
      </c>
      <c r="G14" s="153"/>
      <c r="H14" s="136">
        <v>624</v>
      </c>
      <c r="I14" s="154"/>
      <c r="J14" s="136">
        <v>635</v>
      </c>
      <c r="K14" s="153"/>
      <c r="L14" s="136">
        <v>646</v>
      </c>
      <c r="M14" s="155"/>
      <c r="N14" s="136">
        <v>657</v>
      </c>
      <c r="O14" s="156"/>
      <c r="P14" s="136">
        <v>668</v>
      </c>
      <c r="Q14" s="157"/>
    </row>
    <row r="15" spans="1:17" ht="12.75">
      <c r="A15" s="242" t="s">
        <v>515</v>
      </c>
      <c r="B15" s="158" t="s">
        <v>516</v>
      </c>
      <c r="C15" s="220" t="s">
        <v>517</v>
      </c>
      <c r="D15" s="159"/>
      <c r="E15" s="222">
        <v>28397</v>
      </c>
      <c r="F15" s="159"/>
      <c r="G15" s="222">
        <v>0.038</v>
      </c>
      <c r="H15" s="159"/>
      <c r="I15" s="221">
        <v>1079.09</v>
      </c>
      <c r="J15" s="159"/>
      <c r="K15" s="222">
        <v>0</v>
      </c>
      <c r="L15" s="159"/>
      <c r="M15" s="222">
        <v>0</v>
      </c>
      <c r="N15" s="159"/>
      <c r="O15" s="222">
        <v>2.171895</v>
      </c>
      <c r="P15" s="159"/>
      <c r="Q15" s="222">
        <v>0</v>
      </c>
    </row>
    <row r="16" spans="1:17" ht="12.75">
      <c r="A16" s="242" t="s">
        <v>518</v>
      </c>
      <c r="B16" s="158" t="s">
        <v>516</v>
      </c>
      <c r="C16" s="220" t="s">
        <v>519</v>
      </c>
      <c r="D16" s="159"/>
      <c r="E16" s="222">
        <v>218242</v>
      </c>
      <c r="F16" s="159"/>
      <c r="G16" s="222">
        <v>1</v>
      </c>
      <c r="H16" s="159"/>
      <c r="I16" s="221">
        <v>218242</v>
      </c>
      <c r="J16" s="159"/>
      <c r="K16" s="222">
        <v>0.2998</v>
      </c>
      <c r="L16" s="159"/>
      <c r="M16" s="221">
        <v>65428.95</v>
      </c>
      <c r="N16" s="159"/>
      <c r="O16" s="222">
        <v>1.965406</v>
      </c>
      <c r="P16" s="159"/>
      <c r="Q16" s="222">
        <v>0.437841</v>
      </c>
    </row>
    <row r="17" spans="1:17" ht="12.75">
      <c r="A17" s="242" t="s">
        <v>520</v>
      </c>
      <c r="B17" s="158" t="s">
        <v>516</v>
      </c>
      <c r="C17" s="220" t="s">
        <v>521</v>
      </c>
      <c r="D17" s="159"/>
      <c r="E17" s="222">
        <v>220890</v>
      </c>
      <c r="F17" s="159"/>
      <c r="G17" s="222">
        <v>0.2364</v>
      </c>
      <c r="H17" s="159"/>
      <c r="I17" s="221">
        <v>52218.4</v>
      </c>
      <c r="J17" s="159"/>
      <c r="K17" s="222">
        <v>0.2019</v>
      </c>
      <c r="L17" s="159"/>
      <c r="M17" s="221">
        <v>44597.69</v>
      </c>
      <c r="N17" s="159"/>
      <c r="O17" s="222">
        <v>1.398401</v>
      </c>
      <c r="P17" s="159"/>
      <c r="Q17" s="222">
        <v>0.298441</v>
      </c>
    </row>
    <row r="18" spans="1:17" ht="13.5" customHeight="1">
      <c r="A18" s="250" t="s">
        <v>522</v>
      </c>
      <c r="B18" s="158" t="s">
        <v>516</v>
      </c>
      <c r="C18" s="220" t="s">
        <v>523</v>
      </c>
      <c r="D18" s="159"/>
      <c r="E18" s="222">
        <v>219316</v>
      </c>
      <c r="F18" s="159"/>
      <c r="G18" s="222">
        <v>0.1035</v>
      </c>
      <c r="H18" s="159"/>
      <c r="I18" s="221">
        <v>22699.21</v>
      </c>
      <c r="J18" s="159"/>
      <c r="K18" s="222">
        <v>0.0781</v>
      </c>
      <c r="L18" s="159"/>
      <c r="M18" s="221">
        <v>17128.58</v>
      </c>
      <c r="N18" s="159"/>
      <c r="O18" s="222">
        <v>0.237672</v>
      </c>
      <c r="P18" s="159"/>
      <c r="Q18" s="222">
        <v>0.114622</v>
      </c>
    </row>
    <row r="19" spans="1:17" ht="14.25" customHeight="1">
      <c r="A19" s="250" t="s">
        <v>524</v>
      </c>
      <c r="B19" s="158" t="s">
        <v>516</v>
      </c>
      <c r="C19" s="220" t="s">
        <v>525</v>
      </c>
      <c r="D19" s="159"/>
      <c r="E19" s="222">
        <v>794789</v>
      </c>
      <c r="F19" s="159"/>
      <c r="G19" s="222">
        <v>0.192</v>
      </c>
      <c r="H19" s="159"/>
      <c r="I19" s="221">
        <v>152599.49</v>
      </c>
      <c r="J19" s="159"/>
      <c r="K19" s="222">
        <v>0.192</v>
      </c>
      <c r="L19" s="159"/>
      <c r="M19" s="221">
        <v>152599.49</v>
      </c>
      <c r="N19" s="159"/>
      <c r="O19" s="222">
        <v>3.964338</v>
      </c>
      <c r="P19" s="159"/>
      <c r="Q19" s="222">
        <v>1.021173</v>
      </c>
    </row>
    <row r="20" spans="1:17" ht="14.25" customHeight="1">
      <c r="A20" s="250" t="s">
        <v>526</v>
      </c>
      <c r="B20" s="158" t="s">
        <v>516</v>
      </c>
      <c r="C20" s="220" t="s">
        <v>527</v>
      </c>
      <c r="D20" s="159"/>
      <c r="E20" s="222">
        <v>260054</v>
      </c>
      <c r="F20" s="159"/>
      <c r="G20" s="222">
        <v>0.1557</v>
      </c>
      <c r="H20" s="159"/>
      <c r="I20" s="221">
        <v>40490.41</v>
      </c>
      <c r="J20" s="159"/>
      <c r="K20" s="222">
        <v>0.2006</v>
      </c>
      <c r="L20" s="159"/>
      <c r="M20" s="221">
        <v>52166.83</v>
      </c>
      <c r="N20" s="159"/>
      <c r="O20" s="222">
        <v>0.675694</v>
      </c>
      <c r="P20" s="159"/>
      <c r="Q20" s="222">
        <v>0.349093</v>
      </c>
    </row>
    <row r="21" spans="1:17" ht="13.5" customHeight="1">
      <c r="A21" s="250" t="s">
        <v>528</v>
      </c>
      <c r="B21" s="158" t="s">
        <v>516</v>
      </c>
      <c r="C21" s="220" t="s">
        <v>529</v>
      </c>
      <c r="D21" s="159"/>
      <c r="E21" s="222">
        <v>278432</v>
      </c>
      <c r="F21" s="159"/>
      <c r="G21" s="222">
        <v>0.2973</v>
      </c>
      <c r="H21" s="159"/>
      <c r="I21" s="221">
        <v>82777.83</v>
      </c>
      <c r="J21" s="159"/>
      <c r="K21" s="222">
        <v>0.2869</v>
      </c>
      <c r="L21" s="159"/>
      <c r="M21" s="221">
        <v>79882.14</v>
      </c>
      <c r="N21" s="159"/>
      <c r="O21" s="222">
        <v>0.894763</v>
      </c>
      <c r="P21" s="159"/>
      <c r="Q21" s="222">
        <v>0.534559</v>
      </c>
    </row>
    <row r="22" spans="1:17" ht="12.75">
      <c r="A22" s="242" t="s">
        <v>530</v>
      </c>
      <c r="B22" s="158" t="s">
        <v>516</v>
      </c>
      <c r="C22" s="220" t="s">
        <v>531</v>
      </c>
      <c r="D22" s="159"/>
      <c r="E22" s="222">
        <v>291589</v>
      </c>
      <c r="F22" s="159"/>
      <c r="G22" s="222">
        <v>0.1641</v>
      </c>
      <c r="H22" s="159"/>
      <c r="I22" s="221">
        <v>47849.75</v>
      </c>
      <c r="J22" s="159"/>
      <c r="K22" s="222">
        <v>0</v>
      </c>
      <c r="L22" s="159"/>
      <c r="M22" s="222">
        <v>0</v>
      </c>
      <c r="N22" s="159"/>
      <c r="O22" s="222">
        <v>1.481011</v>
      </c>
      <c r="P22" s="159"/>
      <c r="Q22" s="222">
        <v>0</v>
      </c>
    </row>
    <row r="23" spans="1:17" ht="12.75">
      <c r="A23" s="242" t="s">
        <v>532</v>
      </c>
      <c r="B23" s="158" t="s">
        <v>516</v>
      </c>
      <c r="C23" s="220" t="s">
        <v>533</v>
      </c>
      <c r="D23" s="159"/>
      <c r="E23" s="222">
        <v>19784</v>
      </c>
      <c r="F23" s="159"/>
      <c r="G23" s="222">
        <v>1.2311</v>
      </c>
      <c r="H23" s="159"/>
      <c r="I23" s="221">
        <v>24356.08</v>
      </c>
      <c r="J23" s="159"/>
      <c r="K23" s="222">
        <v>0</v>
      </c>
      <c r="L23" s="159"/>
      <c r="M23" s="222">
        <v>0</v>
      </c>
      <c r="N23" s="159"/>
      <c r="O23" s="222">
        <v>5.515903</v>
      </c>
      <c r="P23" s="159"/>
      <c r="Q23" s="222">
        <v>0</v>
      </c>
    </row>
    <row r="24" spans="1:17" ht="13.5" customHeight="1">
      <c r="A24" s="242" t="s">
        <v>534</v>
      </c>
      <c r="B24" s="158" t="s">
        <v>516</v>
      </c>
      <c r="C24" s="220" t="s">
        <v>535</v>
      </c>
      <c r="D24" s="159"/>
      <c r="E24" s="222">
        <v>7483610</v>
      </c>
      <c r="F24" s="159"/>
      <c r="G24" s="222">
        <v>0.2895</v>
      </c>
      <c r="H24" s="159"/>
      <c r="I24" s="221">
        <v>2166552.73</v>
      </c>
      <c r="J24" s="159"/>
      <c r="K24" s="222">
        <v>0.2935</v>
      </c>
      <c r="L24" s="159"/>
      <c r="M24" s="221">
        <v>2196439.54</v>
      </c>
      <c r="N24" s="159"/>
      <c r="O24" s="222">
        <v>1.693296</v>
      </c>
      <c r="P24" s="159"/>
      <c r="Q24" s="222">
        <v>14.69824</v>
      </c>
    </row>
    <row r="25" spans="1:17" ht="13.5" customHeight="1">
      <c r="A25" s="242" t="s">
        <v>536</v>
      </c>
      <c r="B25" s="158" t="s">
        <v>516</v>
      </c>
      <c r="C25" s="220" t="s">
        <v>537</v>
      </c>
      <c r="D25" s="159"/>
      <c r="E25" s="222">
        <v>1716995</v>
      </c>
      <c r="F25" s="159"/>
      <c r="G25" s="222">
        <v>0.3313</v>
      </c>
      <c r="H25" s="159"/>
      <c r="I25" s="221">
        <v>568839.18</v>
      </c>
      <c r="J25" s="159"/>
      <c r="K25" s="222">
        <v>0.2778</v>
      </c>
      <c r="L25" s="159"/>
      <c r="M25" s="221">
        <v>476981.21</v>
      </c>
      <c r="N25" s="159"/>
      <c r="O25" s="222">
        <v>1.677499</v>
      </c>
      <c r="P25" s="159"/>
      <c r="Q25" s="222">
        <v>3.191886</v>
      </c>
    </row>
    <row r="26" spans="1:17" ht="13.5" customHeight="1">
      <c r="A26" s="242" t="s">
        <v>538</v>
      </c>
      <c r="B26" s="158" t="s">
        <v>516</v>
      </c>
      <c r="C26" s="220" t="s">
        <v>539</v>
      </c>
      <c r="D26" s="159"/>
      <c r="E26" s="222">
        <v>6789245</v>
      </c>
      <c r="F26" s="159"/>
      <c r="G26" s="222">
        <v>0.2939</v>
      </c>
      <c r="H26" s="159"/>
      <c r="I26" s="221">
        <v>1995078.4</v>
      </c>
      <c r="J26" s="159"/>
      <c r="K26" s="222">
        <v>0.32</v>
      </c>
      <c r="L26" s="159"/>
      <c r="M26" s="221">
        <v>2172558.4</v>
      </c>
      <c r="N26" s="159"/>
      <c r="O26" s="222">
        <v>1.197062</v>
      </c>
      <c r="P26" s="159"/>
      <c r="Q26" s="222">
        <v>14.538431</v>
      </c>
    </row>
    <row r="27" spans="1:17" ht="12.75">
      <c r="A27" s="242" t="s">
        <v>540</v>
      </c>
      <c r="B27" s="158" t="s">
        <v>516</v>
      </c>
      <c r="C27" s="220" t="s">
        <v>541</v>
      </c>
      <c r="D27" s="159"/>
      <c r="E27" s="222">
        <v>1819124</v>
      </c>
      <c r="F27" s="159"/>
      <c r="G27" s="222">
        <v>0.494</v>
      </c>
      <c r="H27" s="159"/>
      <c r="I27" s="221">
        <v>898647.26</v>
      </c>
      <c r="J27" s="159"/>
      <c r="K27" s="222">
        <v>0.1</v>
      </c>
      <c r="L27" s="159"/>
      <c r="M27" s="221">
        <v>181912.4</v>
      </c>
      <c r="N27" s="159"/>
      <c r="O27" s="222">
        <v>1.678258</v>
      </c>
      <c r="P27" s="159"/>
      <c r="Q27" s="222">
        <v>1.21733</v>
      </c>
    </row>
    <row r="28" spans="1:17" ht="12.75">
      <c r="A28" s="242" t="s">
        <v>542</v>
      </c>
      <c r="B28" s="158" t="s">
        <v>516</v>
      </c>
      <c r="C28" s="220" t="s">
        <v>543</v>
      </c>
      <c r="D28" s="159"/>
      <c r="E28" s="222">
        <v>457921</v>
      </c>
      <c r="F28" s="159"/>
      <c r="G28" s="222">
        <v>0.3384</v>
      </c>
      <c r="H28" s="159"/>
      <c r="I28" s="221">
        <v>154960.47</v>
      </c>
      <c r="J28" s="159"/>
      <c r="K28" s="222">
        <v>0.05</v>
      </c>
      <c r="L28" s="159"/>
      <c r="M28" s="221">
        <v>22896.05</v>
      </c>
      <c r="N28" s="159"/>
      <c r="O28" s="222">
        <v>9.097557</v>
      </c>
      <c r="P28" s="159"/>
      <c r="Q28" s="222">
        <v>0.153217</v>
      </c>
    </row>
    <row r="29" spans="1:17" ht="12.75">
      <c r="A29" s="242" t="s">
        <v>544</v>
      </c>
      <c r="B29" s="158" t="s">
        <v>516</v>
      </c>
      <c r="C29" s="220" t="s">
        <v>545</v>
      </c>
      <c r="D29" s="159"/>
      <c r="E29" s="222">
        <v>29195</v>
      </c>
      <c r="F29" s="159"/>
      <c r="G29" s="222">
        <v>0.4052</v>
      </c>
      <c r="H29" s="159"/>
      <c r="I29" s="221">
        <v>11829.81</v>
      </c>
      <c r="J29" s="159"/>
      <c r="K29" s="222">
        <v>0.26</v>
      </c>
      <c r="L29" s="159"/>
      <c r="M29" s="221">
        <v>7590.7</v>
      </c>
      <c r="N29" s="159"/>
      <c r="O29" s="222">
        <v>9.097623</v>
      </c>
      <c r="P29" s="159"/>
      <c r="Q29" s="222">
        <v>0.050796</v>
      </c>
    </row>
    <row r="30" spans="1:17" ht="12.75" customHeight="1">
      <c r="A30" s="243" t="s">
        <v>546</v>
      </c>
      <c r="B30" s="158" t="s">
        <v>516</v>
      </c>
      <c r="C30" s="220" t="s">
        <v>547</v>
      </c>
      <c r="D30" s="159"/>
      <c r="E30" s="222">
        <v>3208019</v>
      </c>
      <c r="F30" s="159"/>
      <c r="G30" s="222">
        <v>0.0546</v>
      </c>
      <c r="H30" s="159"/>
      <c r="I30" s="221">
        <v>175068.31</v>
      </c>
      <c r="J30" s="159"/>
      <c r="K30" s="222">
        <v>0.0452</v>
      </c>
      <c r="L30" s="159"/>
      <c r="M30" s="221">
        <v>145002.46</v>
      </c>
      <c r="N30" s="159"/>
      <c r="O30" s="222">
        <v>9.097554</v>
      </c>
      <c r="P30" s="159"/>
      <c r="Q30" s="222">
        <v>0.970334</v>
      </c>
    </row>
    <row r="31" spans="1:17" ht="12.75">
      <c r="A31" s="242" t="s">
        <v>548</v>
      </c>
      <c r="B31" s="158" t="s">
        <v>516</v>
      </c>
      <c r="C31" s="220" t="s">
        <v>549</v>
      </c>
      <c r="D31" s="159"/>
      <c r="E31" s="222">
        <v>157426</v>
      </c>
      <c r="F31" s="159"/>
      <c r="G31" s="222">
        <v>0.1</v>
      </c>
      <c r="H31" s="159"/>
      <c r="I31" s="221">
        <v>15742.6</v>
      </c>
      <c r="J31" s="159"/>
      <c r="K31" s="222">
        <v>0.0191</v>
      </c>
      <c r="L31" s="159"/>
      <c r="M31" s="221">
        <v>3006.84</v>
      </c>
      <c r="N31" s="159"/>
      <c r="O31" s="222">
        <v>4.814801</v>
      </c>
      <c r="P31" s="159"/>
      <c r="Q31" s="222">
        <v>0.020121</v>
      </c>
    </row>
    <row r="32" spans="1:17" ht="12.75">
      <c r="A32" s="242" t="s">
        <v>550</v>
      </c>
      <c r="B32" s="158" t="s">
        <v>516</v>
      </c>
      <c r="C32" s="220" t="s">
        <v>551</v>
      </c>
      <c r="D32" s="159"/>
      <c r="E32" s="222">
        <v>187870</v>
      </c>
      <c r="F32" s="159"/>
      <c r="G32" s="222">
        <v>0.04</v>
      </c>
      <c r="H32" s="159"/>
      <c r="I32" s="221">
        <v>7514.8</v>
      </c>
      <c r="J32" s="159"/>
      <c r="K32" s="222">
        <v>0.04</v>
      </c>
      <c r="L32" s="159"/>
      <c r="M32" s="221">
        <v>7514.8</v>
      </c>
      <c r="N32" s="159"/>
      <c r="O32" s="222">
        <v>9.097565</v>
      </c>
      <c r="P32" s="159"/>
      <c r="Q32" s="222">
        <v>0.050288</v>
      </c>
    </row>
    <row r="33" spans="1:17" ht="12.75">
      <c r="A33" s="242" t="s">
        <v>552</v>
      </c>
      <c r="B33" s="158" t="s">
        <v>516</v>
      </c>
      <c r="C33" s="220" t="s">
        <v>553</v>
      </c>
      <c r="D33" s="159"/>
      <c r="E33" s="222">
        <v>43520</v>
      </c>
      <c r="F33" s="159"/>
      <c r="G33" s="222">
        <v>0.04</v>
      </c>
      <c r="H33" s="159"/>
      <c r="I33" s="221">
        <v>1740.8</v>
      </c>
      <c r="J33" s="159"/>
      <c r="K33" s="222">
        <v>0.1289</v>
      </c>
      <c r="L33" s="159"/>
      <c r="M33" s="221">
        <v>5609.73</v>
      </c>
      <c r="N33" s="159"/>
      <c r="O33" s="222">
        <v>9.097808</v>
      </c>
      <c r="P33" s="159"/>
      <c r="Q33" s="222">
        <v>0.037539</v>
      </c>
    </row>
    <row r="34" spans="1:17" ht="12.75">
      <c r="A34" s="242" t="s">
        <v>554</v>
      </c>
      <c r="B34" s="158" t="s">
        <v>516</v>
      </c>
      <c r="C34" s="220" t="s">
        <v>555</v>
      </c>
      <c r="D34" s="159"/>
      <c r="E34" s="222">
        <v>11842</v>
      </c>
      <c r="F34" s="159"/>
      <c r="G34" s="222">
        <v>0.1976</v>
      </c>
      <c r="H34" s="159"/>
      <c r="I34" s="221">
        <v>2339.98</v>
      </c>
      <c r="J34" s="159"/>
      <c r="K34" s="222">
        <v>0.3053</v>
      </c>
      <c r="L34" s="159"/>
      <c r="M34" s="221">
        <v>3615.36</v>
      </c>
      <c r="N34" s="159"/>
      <c r="O34" s="222">
        <v>4.011586</v>
      </c>
      <c r="P34" s="159"/>
      <c r="Q34" s="222">
        <v>0.024193</v>
      </c>
    </row>
    <row r="35" spans="1:17" ht="12.75">
      <c r="A35" s="242" t="s">
        <v>556</v>
      </c>
      <c r="B35" s="158" t="s">
        <v>516</v>
      </c>
      <c r="C35" s="220" t="s">
        <v>557</v>
      </c>
      <c r="D35" s="159"/>
      <c r="E35" s="222">
        <v>6578</v>
      </c>
      <c r="F35" s="159"/>
      <c r="G35" s="222">
        <v>0.6509</v>
      </c>
      <c r="H35" s="159"/>
      <c r="I35" s="221">
        <v>4281.62</v>
      </c>
      <c r="J35" s="159"/>
      <c r="K35" s="222">
        <v>0.928</v>
      </c>
      <c r="L35" s="159"/>
      <c r="M35" s="221">
        <v>6104.38</v>
      </c>
      <c r="N35" s="159"/>
      <c r="O35" s="222">
        <v>0.004297</v>
      </c>
      <c r="P35" s="159"/>
      <c r="Q35" s="222">
        <v>0.04085</v>
      </c>
    </row>
    <row r="36" spans="1:17" ht="12.75">
      <c r="A36" s="242" t="s">
        <v>558</v>
      </c>
      <c r="B36" s="158" t="s">
        <v>516</v>
      </c>
      <c r="C36" s="220" t="s">
        <v>559</v>
      </c>
      <c r="D36" s="159"/>
      <c r="E36" s="222">
        <v>373307</v>
      </c>
      <c r="F36" s="159"/>
      <c r="G36" s="222">
        <v>0.7</v>
      </c>
      <c r="H36" s="159"/>
      <c r="I36" s="221">
        <v>261314.9</v>
      </c>
      <c r="J36" s="159"/>
      <c r="K36" s="222">
        <v>0.9247</v>
      </c>
      <c r="L36" s="159"/>
      <c r="M36" s="221">
        <v>345196.98</v>
      </c>
      <c r="N36" s="159"/>
      <c r="O36" s="222">
        <v>0.735183</v>
      </c>
      <c r="P36" s="159"/>
      <c r="Q36" s="222">
        <v>2.310006</v>
      </c>
    </row>
    <row r="37" spans="1:17" ht="12.75">
      <c r="A37" s="242" t="s">
        <v>560</v>
      </c>
      <c r="B37" s="158" t="s">
        <v>516</v>
      </c>
      <c r="C37" s="220" t="s">
        <v>561</v>
      </c>
      <c r="D37" s="159"/>
      <c r="E37" s="222">
        <v>20364</v>
      </c>
      <c r="F37" s="159"/>
      <c r="G37" s="222">
        <v>0.5317</v>
      </c>
      <c r="H37" s="159"/>
      <c r="I37" s="221">
        <v>10827.54</v>
      </c>
      <c r="J37" s="159"/>
      <c r="K37" s="222">
        <v>0</v>
      </c>
      <c r="L37" s="159"/>
      <c r="M37" s="222">
        <v>0</v>
      </c>
      <c r="N37" s="159"/>
      <c r="O37" s="222">
        <v>0.185713</v>
      </c>
      <c r="P37" s="159"/>
      <c r="Q37" s="222">
        <v>0</v>
      </c>
    </row>
    <row r="38" spans="1:17" ht="12.75">
      <c r="A38" s="242" t="s">
        <v>562</v>
      </c>
      <c r="B38" s="158" t="s">
        <v>516</v>
      </c>
      <c r="C38" s="220" t="s">
        <v>563</v>
      </c>
      <c r="D38" s="159"/>
      <c r="E38" s="222">
        <v>58</v>
      </c>
      <c r="F38" s="159"/>
      <c r="G38" s="222">
        <v>922.51</v>
      </c>
      <c r="H38" s="159"/>
      <c r="I38" s="221">
        <v>53505.58</v>
      </c>
      <c r="J38" s="159"/>
      <c r="K38" s="221">
        <v>1874.1538</v>
      </c>
      <c r="L38" s="159"/>
      <c r="M38" s="221">
        <v>108700.92</v>
      </c>
      <c r="N38" s="159"/>
      <c r="O38" s="222">
        <v>0.041832</v>
      </c>
      <c r="P38" s="159"/>
      <c r="Q38" s="222">
        <v>0.72741</v>
      </c>
    </row>
    <row r="39" spans="1:17" ht="12.75">
      <c r="A39" s="242" t="s">
        <v>564</v>
      </c>
      <c r="B39" s="158" t="s">
        <v>516</v>
      </c>
      <c r="C39" s="220" t="s">
        <v>565</v>
      </c>
      <c r="D39" s="159"/>
      <c r="E39" s="222">
        <v>52422</v>
      </c>
      <c r="F39" s="159"/>
      <c r="G39" s="222">
        <v>4.367</v>
      </c>
      <c r="H39" s="159"/>
      <c r="I39" s="221">
        <v>228926.87</v>
      </c>
      <c r="J39" s="159"/>
      <c r="K39" s="222">
        <v>0</v>
      </c>
      <c r="L39" s="159"/>
      <c r="M39" s="222">
        <v>0</v>
      </c>
      <c r="N39" s="159"/>
      <c r="O39" s="222">
        <v>1.463116</v>
      </c>
      <c r="P39" s="159"/>
      <c r="Q39" s="222">
        <v>0</v>
      </c>
    </row>
    <row r="40" spans="1:17" ht="12.75">
      <c r="A40" s="242" t="s">
        <v>566</v>
      </c>
      <c r="B40" s="158" t="s">
        <v>516</v>
      </c>
      <c r="C40" s="220" t="s">
        <v>567</v>
      </c>
      <c r="D40" s="159"/>
      <c r="E40" s="222">
        <v>1097670</v>
      </c>
      <c r="F40" s="159"/>
      <c r="G40" s="222">
        <v>0.0733</v>
      </c>
      <c r="H40" s="159"/>
      <c r="I40" s="221">
        <v>80419.9</v>
      </c>
      <c r="J40" s="159"/>
      <c r="K40" s="222">
        <v>0.077</v>
      </c>
      <c r="L40" s="159"/>
      <c r="M40" s="221">
        <v>84520.59</v>
      </c>
      <c r="N40" s="159"/>
      <c r="O40" s="222">
        <v>2.832387</v>
      </c>
      <c r="P40" s="159"/>
      <c r="Q40" s="222">
        <v>0.565599</v>
      </c>
    </row>
    <row r="41" spans="1:17" ht="12.75">
      <c r="A41" s="242" t="s">
        <v>568</v>
      </c>
      <c r="B41" s="158" t="s">
        <v>516</v>
      </c>
      <c r="C41" s="220" t="s">
        <v>569</v>
      </c>
      <c r="D41" s="159"/>
      <c r="E41" s="222">
        <v>73312</v>
      </c>
      <c r="F41" s="159"/>
      <c r="G41" s="222">
        <v>0.7225</v>
      </c>
      <c r="H41" s="159"/>
      <c r="I41" s="221">
        <v>52967.92</v>
      </c>
      <c r="J41" s="159"/>
      <c r="K41" s="222">
        <v>0.7192</v>
      </c>
      <c r="L41" s="159"/>
      <c r="M41" s="221">
        <v>52725.99</v>
      </c>
      <c r="N41" s="159"/>
      <c r="O41" s="222">
        <v>1.82856</v>
      </c>
      <c r="P41" s="159"/>
      <c r="Q41" s="222">
        <v>0.352834</v>
      </c>
    </row>
    <row r="42" spans="1:17" ht="12.75">
      <c r="A42" s="242" t="s">
        <v>570</v>
      </c>
      <c r="B42" s="158" t="s">
        <v>516</v>
      </c>
      <c r="C42" s="220" t="s">
        <v>571</v>
      </c>
      <c r="D42" s="159"/>
      <c r="E42" s="222">
        <v>1576417</v>
      </c>
      <c r="F42" s="159"/>
      <c r="G42" s="222">
        <v>0.349</v>
      </c>
      <c r="H42" s="159"/>
      <c r="I42" s="221">
        <v>550169.53</v>
      </c>
      <c r="J42" s="159"/>
      <c r="K42" s="222">
        <v>0.128</v>
      </c>
      <c r="L42" s="159"/>
      <c r="M42" s="221">
        <v>201781.38</v>
      </c>
      <c r="N42" s="159"/>
      <c r="O42" s="222">
        <v>1.678259</v>
      </c>
      <c r="P42" s="159"/>
      <c r="Q42" s="222">
        <v>1.35029</v>
      </c>
    </row>
    <row r="43" spans="1:17" ht="22.5">
      <c r="A43" s="242" t="s">
        <v>572</v>
      </c>
      <c r="B43" s="158" t="s">
        <v>516</v>
      </c>
      <c r="C43" s="220" t="s">
        <v>573</v>
      </c>
      <c r="D43" s="159"/>
      <c r="E43" s="222">
        <v>679198</v>
      </c>
      <c r="F43" s="159"/>
      <c r="G43" s="222">
        <v>0.0314</v>
      </c>
      <c r="H43" s="159"/>
      <c r="I43" s="221">
        <v>21326.82</v>
      </c>
      <c r="J43" s="159"/>
      <c r="K43" s="222">
        <v>0.0301</v>
      </c>
      <c r="L43" s="159"/>
      <c r="M43" s="221">
        <v>20443.86</v>
      </c>
      <c r="N43" s="159"/>
      <c r="O43" s="222">
        <v>0.178755</v>
      </c>
      <c r="P43" s="159"/>
      <c r="Q43" s="222">
        <v>0.136807</v>
      </c>
    </row>
    <row r="44" spans="1:17" ht="12.75">
      <c r="A44" s="242" t="s">
        <v>574</v>
      </c>
      <c r="B44" s="158" t="s">
        <v>516</v>
      </c>
      <c r="C44" s="220" t="s">
        <v>575</v>
      </c>
      <c r="D44" s="159"/>
      <c r="E44" s="222">
        <v>3849992</v>
      </c>
      <c r="F44" s="159"/>
      <c r="G44" s="222">
        <v>0.0136</v>
      </c>
      <c r="H44" s="159"/>
      <c r="I44" s="221">
        <v>52355.24</v>
      </c>
      <c r="J44" s="159"/>
      <c r="K44" s="222">
        <v>0.0102</v>
      </c>
      <c r="L44" s="159"/>
      <c r="M44" s="221">
        <v>39269.92</v>
      </c>
      <c r="N44" s="159"/>
      <c r="O44" s="222">
        <v>1.464354</v>
      </c>
      <c r="P44" s="159"/>
      <c r="Q44" s="222">
        <v>0.262788</v>
      </c>
    </row>
    <row r="45" spans="1:17" ht="12.75">
      <c r="A45" s="242" t="s">
        <v>576</v>
      </c>
      <c r="B45" s="158" t="s">
        <v>516</v>
      </c>
      <c r="C45" s="220" t="s">
        <v>577</v>
      </c>
      <c r="D45" s="159"/>
      <c r="E45" s="222">
        <v>2550264</v>
      </c>
      <c r="F45" s="159"/>
      <c r="G45" s="222">
        <v>0.032</v>
      </c>
      <c r="H45" s="159"/>
      <c r="I45" s="221">
        <v>81535.07</v>
      </c>
      <c r="J45" s="159"/>
      <c r="K45" s="222">
        <v>0.0362</v>
      </c>
      <c r="L45" s="159"/>
      <c r="M45" s="221">
        <v>92319.56</v>
      </c>
      <c r="N45" s="159"/>
      <c r="O45" s="222">
        <v>0.996146</v>
      </c>
      <c r="P45" s="159"/>
      <c r="Q45" s="222">
        <v>0.617788</v>
      </c>
    </row>
    <row r="46" spans="1:17" ht="12.75">
      <c r="A46" s="242" t="s">
        <v>578</v>
      </c>
      <c r="B46" s="158" t="s">
        <v>516</v>
      </c>
      <c r="C46" s="220" t="s">
        <v>579</v>
      </c>
      <c r="D46" s="159"/>
      <c r="E46" s="222">
        <v>2939382</v>
      </c>
      <c r="F46" s="159"/>
      <c r="G46" s="222">
        <v>1.29</v>
      </c>
      <c r="H46" s="159"/>
      <c r="I46" s="221">
        <v>3791910.89</v>
      </c>
      <c r="J46" s="159"/>
      <c r="K46" s="222">
        <v>1.5039</v>
      </c>
      <c r="L46" s="159"/>
      <c r="M46" s="221">
        <v>4420536.59</v>
      </c>
      <c r="N46" s="159"/>
      <c r="O46" s="222">
        <v>0.598185</v>
      </c>
      <c r="P46" s="159"/>
      <c r="Q46" s="222">
        <v>29.58156</v>
      </c>
    </row>
    <row r="47" spans="1:17" ht="12.75">
      <c r="A47" s="242" t="s">
        <v>580</v>
      </c>
      <c r="B47" s="158" t="s">
        <v>516</v>
      </c>
      <c r="C47" s="220" t="s">
        <v>581</v>
      </c>
      <c r="D47" s="159"/>
      <c r="E47" s="222">
        <v>15557</v>
      </c>
      <c r="F47" s="159"/>
      <c r="G47" s="222">
        <v>1.5779</v>
      </c>
      <c r="H47" s="159"/>
      <c r="I47" s="221">
        <v>24547.39</v>
      </c>
      <c r="J47" s="159"/>
      <c r="K47" s="222">
        <v>0.0866</v>
      </c>
      <c r="L47" s="159"/>
      <c r="M47" s="221">
        <v>1347.24</v>
      </c>
      <c r="N47" s="159"/>
      <c r="O47" s="222">
        <v>1.138544</v>
      </c>
      <c r="P47" s="159"/>
      <c r="Q47" s="222">
        <v>0.009016</v>
      </c>
    </row>
    <row r="48" spans="1:17" ht="12.75">
      <c r="A48" s="242" t="s">
        <v>582</v>
      </c>
      <c r="B48" s="158" t="s">
        <v>516</v>
      </c>
      <c r="C48" s="220" t="s">
        <v>583</v>
      </c>
      <c r="D48" s="159"/>
      <c r="E48" s="222">
        <v>438277</v>
      </c>
      <c r="F48" s="159"/>
      <c r="G48" s="222">
        <v>0.2</v>
      </c>
      <c r="H48" s="159"/>
      <c r="I48" s="221">
        <v>87655.4</v>
      </c>
      <c r="J48" s="159"/>
      <c r="K48" s="222">
        <v>0.1765</v>
      </c>
      <c r="L48" s="159"/>
      <c r="M48" s="221">
        <v>77355.89</v>
      </c>
      <c r="N48" s="159"/>
      <c r="O48" s="222">
        <v>7.592562</v>
      </c>
      <c r="P48" s="159"/>
      <c r="Q48" s="222">
        <v>0.517654</v>
      </c>
    </row>
    <row r="49" spans="1:17" ht="12.75">
      <c r="A49" s="242" t="s">
        <v>584</v>
      </c>
      <c r="B49" s="158" t="s">
        <v>516</v>
      </c>
      <c r="C49" s="220" t="s">
        <v>585</v>
      </c>
      <c r="D49" s="159"/>
      <c r="E49" s="222">
        <v>102217</v>
      </c>
      <c r="F49" s="159"/>
      <c r="G49" s="222">
        <v>1.0412</v>
      </c>
      <c r="H49" s="159"/>
      <c r="I49" s="221">
        <v>106428.34</v>
      </c>
      <c r="J49" s="159"/>
      <c r="K49" s="222">
        <v>0.1</v>
      </c>
      <c r="L49" s="159"/>
      <c r="M49" s="221">
        <v>10221.7</v>
      </c>
      <c r="N49" s="159"/>
      <c r="O49" s="222">
        <v>0.286682</v>
      </c>
      <c r="P49" s="159"/>
      <c r="Q49" s="222">
        <v>0.068402</v>
      </c>
    </row>
    <row r="50" spans="1:17" ht="12.75">
      <c r="A50" s="242" t="s">
        <v>586</v>
      </c>
      <c r="B50" s="158" t="s">
        <v>516</v>
      </c>
      <c r="C50" s="220" t="s">
        <v>587</v>
      </c>
      <c r="D50" s="159"/>
      <c r="E50" s="222">
        <v>84867</v>
      </c>
      <c r="F50" s="159"/>
      <c r="G50" s="222">
        <v>0.4955</v>
      </c>
      <c r="H50" s="159"/>
      <c r="I50" s="221">
        <v>42051.6</v>
      </c>
      <c r="J50" s="159"/>
      <c r="K50" s="222">
        <v>0.4858</v>
      </c>
      <c r="L50" s="159"/>
      <c r="M50" s="221">
        <v>41228.39</v>
      </c>
      <c r="N50" s="159"/>
      <c r="O50" s="222">
        <v>2.811173</v>
      </c>
      <c r="P50" s="159"/>
      <c r="Q50" s="222">
        <v>0.275894</v>
      </c>
    </row>
    <row r="51" spans="1:17" ht="12.75">
      <c r="A51" s="242" t="s">
        <v>588</v>
      </c>
      <c r="B51" s="158" t="s">
        <v>516</v>
      </c>
      <c r="C51" s="220" t="s">
        <v>589</v>
      </c>
      <c r="D51" s="159"/>
      <c r="E51" s="222">
        <v>834770</v>
      </c>
      <c r="F51" s="159"/>
      <c r="G51" s="222">
        <v>0.3</v>
      </c>
      <c r="H51" s="159"/>
      <c r="I51" s="221">
        <v>250431</v>
      </c>
      <c r="J51" s="159"/>
      <c r="K51" s="222">
        <v>0.3</v>
      </c>
      <c r="L51" s="159"/>
      <c r="M51" s="221">
        <v>250431</v>
      </c>
      <c r="N51" s="159"/>
      <c r="O51" s="222">
        <v>8.340006</v>
      </c>
      <c r="P51" s="159"/>
      <c r="Q51" s="222">
        <v>1.675846</v>
      </c>
    </row>
    <row r="52" spans="1:17" ht="12.75">
      <c r="A52" s="242" t="s">
        <v>590</v>
      </c>
      <c r="B52" s="158" t="s">
        <v>516</v>
      </c>
      <c r="C52" s="220" t="s">
        <v>591</v>
      </c>
      <c r="D52" s="159"/>
      <c r="E52" s="222">
        <v>171699</v>
      </c>
      <c r="F52" s="159"/>
      <c r="G52" s="222">
        <v>0.0267</v>
      </c>
      <c r="H52" s="159"/>
      <c r="I52" s="221">
        <v>4584.36</v>
      </c>
      <c r="J52" s="159"/>
      <c r="K52" s="222">
        <v>0.025</v>
      </c>
      <c r="L52" s="159"/>
      <c r="M52" s="221">
        <v>4292.48</v>
      </c>
      <c r="N52" s="159"/>
      <c r="O52" s="222">
        <v>9.097614</v>
      </c>
      <c r="P52" s="159"/>
      <c r="Q52" s="222">
        <v>0.028725</v>
      </c>
    </row>
    <row r="53" spans="1:17" ht="22.5">
      <c r="A53" s="242" t="s">
        <v>592</v>
      </c>
      <c r="B53" s="158" t="s">
        <v>516</v>
      </c>
      <c r="C53" s="220" t="s">
        <v>593</v>
      </c>
      <c r="D53" s="159"/>
      <c r="E53" s="222">
        <v>9391</v>
      </c>
      <c r="F53" s="159"/>
      <c r="G53" s="222">
        <v>0.2907</v>
      </c>
      <c r="H53" s="159"/>
      <c r="I53" s="221">
        <v>2729.96</v>
      </c>
      <c r="J53" s="159"/>
      <c r="K53" s="222">
        <v>0.1912</v>
      </c>
      <c r="L53" s="159"/>
      <c r="M53" s="221">
        <v>1795.56</v>
      </c>
      <c r="N53" s="159"/>
      <c r="O53" s="222">
        <v>1.214285</v>
      </c>
      <c r="P53" s="159"/>
      <c r="Q53" s="222">
        <v>0.012016</v>
      </c>
    </row>
    <row r="54" spans="1:17" ht="15.75" customHeight="1">
      <c r="A54" s="243" t="s">
        <v>594</v>
      </c>
      <c r="B54" s="158" t="s">
        <v>516</v>
      </c>
      <c r="C54" s="220" t="s">
        <v>595</v>
      </c>
      <c r="D54" s="159"/>
      <c r="E54" s="222">
        <v>10546</v>
      </c>
      <c r="F54" s="159"/>
      <c r="G54" s="222">
        <v>0.35</v>
      </c>
      <c r="H54" s="159"/>
      <c r="I54" s="221">
        <v>3691.1</v>
      </c>
      <c r="J54" s="159"/>
      <c r="K54" s="222">
        <v>0.5</v>
      </c>
      <c r="L54" s="159"/>
      <c r="M54" s="221">
        <v>5273</v>
      </c>
      <c r="N54" s="159"/>
      <c r="O54" s="222">
        <v>2.599605</v>
      </c>
      <c r="P54" s="159"/>
      <c r="Q54" s="222">
        <v>0.035286</v>
      </c>
    </row>
    <row r="55" spans="1:17" ht="12.75">
      <c r="A55" s="160" t="s">
        <v>29</v>
      </c>
      <c r="B55" s="160"/>
      <c r="C55" s="161"/>
      <c r="D55" s="162">
        <v>603</v>
      </c>
      <c r="E55" s="163"/>
      <c r="F55" s="162">
        <v>614</v>
      </c>
      <c r="G55" s="163"/>
      <c r="H55" s="162">
        <v>625</v>
      </c>
      <c r="I55" s="164"/>
      <c r="J55" s="162">
        <v>636</v>
      </c>
      <c r="K55" s="164"/>
      <c r="L55" s="162">
        <v>647</v>
      </c>
      <c r="M55" s="164"/>
      <c r="N55" s="162">
        <v>658</v>
      </c>
      <c r="O55" s="164"/>
      <c r="P55" s="162">
        <v>669</v>
      </c>
      <c r="Q55" s="165"/>
    </row>
    <row r="56" spans="1:17" ht="14.25" customHeight="1">
      <c r="A56" s="166" t="s">
        <v>596</v>
      </c>
      <c r="B56" s="166"/>
      <c r="C56" s="167"/>
      <c r="D56" s="168">
        <v>604</v>
      </c>
      <c r="E56" s="169"/>
      <c r="F56" s="170">
        <v>615</v>
      </c>
      <c r="G56" s="167"/>
      <c r="H56" s="170">
        <v>626</v>
      </c>
      <c r="I56" s="171"/>
      <c r="J56" s="172">
        <v>637</v>
      </c>
      <c r="K56" s="173"/>
      <c r="L56" s="174">
        <v>648</v>
      </c>
      <c r="M56" s="171"/>
      <c r="N56" s="175">
        <v>659</v>
      </c>
      <c r="O56" s="173"/>
      <c r="P56" s="172">
        <v>670</v>
      </c>
      <c r="Q56" s="176"/>
    </row>
    <row r="57" spans="1:17" ht="17.25" customHeight="1">
      <c r="A57" s="166" t="s">
        <v>597</v>
      </c>
      <c r="B57" s="166"/>
      <c r="C57" s="177"/>
      <c r="D57" s="168">
        <v>605</v>
      </c>
      <c r="E57" s="173"/>
      <c r="F57" s="170">
        <v>616</v>
      </c>
      <c r="G57" s="178"/>
      <c r="H57" s="174">
        <v>627</v>
      </c>
      <c r="I57" s="244">
        <f>SUM(I15:I56)</f>
        <v>12352287.63</v>
      </c>
      <c r="J57" s="245">
        <v>638</v>
      </c>
      <c r="K57" s="246"/>
      <c r="L57" s="247">
        <v>649</v>
      </c>
      <c r="M57" s="244">
        <f>SUM(M15:M54)</f>
        <v>11398476.600000001</v>
      </c>
      <c r="N57" s="247">
        <v>660</v>
      </c>
      <c r="O57" s="248"/>
      <c r="P57" s="247">
        <v>671</v>
      </c>
      <c r="Q57" s="249">
        <v>76.28</v>
      </c>
    </row>
    <row r="58" spans="1:17" ht="12.75">
      <c r="A58" s="182" t="s">
        <v>598</v>
      </c>
      <c r="B58" s="182"/>
      <c r="C58" s="177"/>
      <c r="D58" s="168">
        <v>606</v>
      </c>
      <c r="E58" s="183"/>
      <c r="F58" s="170">
        <v>617</v>
      </c>
      <c r="G58" s="178"/>
      <c r="H58" s="174">
        <v>628</v>
      </c>
      <c r="I58" s="179"/>
      <c r="J58" s="170">
        <v>639</v>
      </c>
      <c r="K58" s="180"/>
      <c r="L58" s="174">
        <v>650</v>
      </c>
      <c r="M58" s="179"/>
      <c r="N58" s="181">
        <v>661</v>
      </c>
      <c r="O58" s="167"/>
      <c r="P58" s="174">
        <v>672</v>
      </c>
      <c r="Q58" s="184"/>
    </row>
    <row r="59" spans="1:17" ht="12.75">
      <c r="A59" s="166" t="s">
        <v>28</v>
      </c>
      <c r="B59" s="166"/>
      <c r="C59" s="177"/>
      <c r="D59" s="168">
        <v>607</v>
      </c>
      <c r="E59" s="183"/>
      <c r="F59" s="170">
        <v>618</v>
      </c>
      <c r="G59" s="178"/>
      <c r="H59" s="174">
        <v>629</v>
      </c>
      <c r="I59" s="167"/>
      <c r="J59" s="170">
        <v>640</v>
      </c>
      <c r="K59" s="180"/>
      <c r="L59" s="174">
        <v>651</v>
      </c>
      <c r="M59" s="185"/>
      <c r="N59" s="181">
        <v>662</v>
      </c>
      <c r="O59" s="167"/>
      <c r="P59" s="174">
        <v>673</v>
      </c>
      <c r="Q59" s="167"/>
    </row>
    <row r="60" spans="1:17" ht="12.75">
      <c r="A60" s="166" t="s">
        <v>29</v>
      </c>
      <c r="B60" s="166"/>
      <c r="C60" s="177"/>
      <c r="D60" s="168">
        <v>608</v>
      </c>
      <c r="E60" s="167"/>
      <c r="F60" s="168">
        <v>619</v>
      </c>
      <c r="G60" s="186"/>
      <c r="H60" s="168">
        <v>630</v>
      </c>
      <c r="I60" s="187"/>
      <c r="J60" s="170">
        <v>641</v>
      </c>
      <c r="K60" s="180"/>
      <c r="L60" s="174">
        <v>652</v>
      </c>
      <c r="M60" s="187"/>
      <c r="N60" s="174">
        <v>663</v>
      </c>
      <c r="O60" s="167"/>
      <c r="P60" s="174">
        <v>674</v>
      </c>
      <c r="Q60" s="188"/>
    </row>
    <row r="61" spans="1:17" ht="12.75">
      <c r="A61" s="166" t="s">
        <v>596</v>
      </c>
      <c r="B61" s="166"/>
      <c r="C61" s="177"/>
      <c r="D61" s="168">
        <v>609</v>
      </c>
      <c r="E61" s="127"/>
      <c r="F61" s="168">
        <v>620</v>
      </c>
      <c r="G61" s="127"/>
      <c r="H61" s="168">
        <v>631</v>
      </c>
      <c r="I61" s="127"/>
      <c r="J61" s="170">
        <v>642</v>
      </c>
      <c r="K61" s="127"/>
      <c r="L61" s="174">
        <v>653</v>
      </c>
      <c r="M61" s="127"/>
      <c r="N61" s="174">
        <v>664</v>
      </c>
      <c r="O61" s="127"/>
      <c r="P61" s="174">
        <v>675</v>
      </c>
      <c r="Q61" s="189"/>
    </row>
    <row r="62" spans="1:17" ht="12.75">
      <c r="A62" s="190" t="s">
        <v>599</v>
      </c>
      <c r="B62" s="191"/>
      <c r="C62" s="192"/>
      <c r="D62" s="168">
        <v>610</v>
      </c>
      <c r="E62" s="193"/>
      <c r="F62" s="168">
        <v>621</v>
      </c>
      <c r="G62" s="194"/>
      <c r="H62" s="168">
        <v>632</v>
      </c>
      <c r="I62" s="195"/>
      <c r="J62" s="170">
        <v>643</v>
      </c>
      <c r="K62" s="196"/>
      <c r="L62" s="174">
        <v>654</v>
      </c>
      <c r="M62" s="197"/>
      <c r="N62" s="174">
        <v>665</v>
      </c>
      <c r="O62" s="198"/>
      <c r="P62" s="174">
        <v>676</v>
      </c>
      <c r="Q62" s="199"/>
    </row>
    <row r="63" spans="1:17" ht="12.75">
      <c r="A63" s="200" t="s">
        <v>600</v>
      </c>
      <c r="B63" s="201"/>
      <c r="C63" s="201"/>
      <c r="D63" s="168">
        <v>611</v>
      </c>
      <c r="E63" s="202"/>
      <c r="F63" s="168">
        <v>622</v>
      </c>
      <c r="G63" s="203"/>
      <c r="H63" s="168">
        <v>633</v>
      </c>
      <c r="I63" s="195">
        <f>I57+I62</f>
        <v>12352287.63</v>
      </c>
      <c r="J63" s="170">
        <v>644</v>
      </c>
      <c r="K63" s="196"/>
      <c r="L63" s="174">
        <v>655</v>
      </c>
      <c r="M63" s="195">
        <f>M57+M62</f>
        <v>11398476.600000001</v>
      </c>
      <c r="N63" s="174">
        <v>666</v>
      </c>
      <c r="O63" s="198"/>
      <c r="P63" s="174">
        <v>677</v>
      </c>
      <c r="Q63" s="204">
        <f>Q57</f>
        <v>76.28</v>
      </c>
    </row>
    <row r="64" spans="1:17" ht="12.75">
      <c r="A64" s="127"/>
      <c r="B64" s="127"/>
      <c r="C64" s="127"/>
      <c r="D64" s="127"/>
      <c r="E64" s="127"/>
      <c r="F64" s="127"/>
      <c r="G64" s="127"/>
      <c r="H64" s="127"/>
      <c r="I64" s="205"/>
      <c r="J64" s="126"/>
      <c r="K64" s="126"/>
      <c r="L64" s="126"/>
      <c r="M64" s="205"/>
      <c r="N64" s="126"/>
      <c r="O64" s="126"/>
      <c r="P64" s="134"/>
      <c r="Q64" s="126"/>
    </row>
    <row r="65" spans="1:17" ht="12.75">
      <c r="A65" s="206" t="s">
        <v>601</v>
      </c>
      <c r="B65" s="206"/>
      <c r="C65" s="206"/>
      <c r="D65" s="206"/>
      <c r="E65" s="206"/>
      <c r="F65" s="127"/>
      <c r="G65" s="127"/>
      <c r="H65" s="127"/>
      <c r="I65" s="127"/>
      <c r="J65" s="207" t="s">
        <v>422</v>
      </c>
      <c r="K65" s="127"/>
      <c r="L65" s="127"/>
      <c r="M65" s="379" t="s">
        <v>602</v>
      </c>
      <c r="N65" s="379"/>
      <c r="O65" s="379"/>
      <c r="P65" s="379"/>
      <c r="Q65" s="379"/>
    </row>
    <row r="66" spans="1:17" ht="12.75">
      <c r="A66" s="206" t="s">
        <v>496</v>
      </c>
      <c r="B66" s="206"/>
      <c r="C66" s="206"/>
      <c r="D66" s="206" t="s">
        <v>603</v>
      </c>
      <c r="E66" s="127"/>
      <c r="F66" s="127"/>
      <c r="G66" s="127"/>
      <c r="H66" s="127"/>
      <c r="I66" s="127"/>
      <c r="J66" s="127"/>
      <c r="K66" s="206"/>
      <c r="L66" s="127"/>
      <c r="M66" s="379" t="s">
        <v>93</v>
      </c>
      <c r="N66" s="379"/>
      <c r="O66" s="379"/>
      <c r="P66" s="379"/>
      <c r="Q66" s="379"/>
    </row>
    <row r="67" spans="1:17" ht="12.75">
      <c r="A67" s="126"/>
      <c r="B67" s="126"/>
      <c r="C67" s="126"/>
      <c r="D67" s="126"/>
      <c r="E67" s="128"/>
      <c r="F67" s="126"/>
      <c r="G67" s="129"/>
      <c r="H67" s="126"/>
      <c r="I67" s="126"/>
      <c r="J67" s="126"/>
      <c r="K67" s="129"/>
      <c r="L67" s="126"/>
      <c r="M67" s="130"/>
      <c r="N67" s="126"/>
      <c r="O67" s="208"/>
      <c r="P67" s="126"/>
      <c r="Q67" s="126"/>
    </row>
    <row r="68" spans="1:17" ht="12.75">
      <c r="A68" s="126"/>
      <c r="B68" s="126"/>
      <c r="C68" s="127"/>
      <c r="D68" s="126"/>
      <c r="E68" s="126"/>
      <c r="F68" s="128"/>
      <c r="G68" s="126"/>
      <c r="H68" s="126"/>
      <c r="I68" s="209"/>
      <c r="J68" s="209"/>
      <c r="K68" s="129"/>
      <c r="L68" s="126"/>
      <c r="M68" s="130"/>
      <c r="N68" s="126"/>
      <c r="O68" s="127"/>
      <c r="P68" s="126"/>
      <c r="Q68" s="126"/>
    </row>
    <row r="69" spans="1:17" ht="12.75">
      <c r="A69" s="126"/>
      <c r="B69" s="126"/>
      <c r="C69" s="127"/>
      <c r="D69" s="127"/>
      <c r="E69" s="127"/>
      <c r="F69" s="127"/>
      <c r="G69" s="127"/>
      <c r="H69" s="126"/>
      <c r="I69" s="126"/>
      <c r="J69" s="126"/>
      <c r="K69" s="129"/>
      <c r="L69" s="126"/>
      <c r="M69" s="130"/>
      <c r="N69" s="126"/>
      <c r="O69" s="208"/>
      <c r="P69" s="126"/>
      <c r="Q69" s="126"/>
    </row>
    <row r="70" spans="1:17" ht="12.7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6"/>
    </row>
    <row r="71" spans="1:17" ht="12.7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6"/>
    </row>
    <row r="72" spans="1:17" ht="12.7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6"/>
    </row>
  </sheetData>
  <sheetProtection/>
  <mergeCells count="22">
    <mergeCell ref="M65:Q65"/>
    <mergeCell ref="M66:Q66"/>
    <mergeCell ref="N8:N12"/>
    <mergeCell ref="O8:O11"/>
    <mergeCell ref="P8:P12"/>
    <mergeCell ref="Q8:Q11"/>
    <mergeCell ref="A9:A11"/>
    <mergeCell ref="B9:B11"/>
    <mergeCell ref="C9:C11"/>
    <mergeCell ref="A12:C12"/>
    <mergeCell ref="H8:H12"/>
    <mergeCell ref="I8:I11"/>
    <mergeCell ref="J8:J12"/>
    <mergeCell ref="K8:K11"/>
    <mergeCell ref="L8:L12"/>
    <mergeCell ref="M8:M11"/>
    <mergeCell ref="A6:G6"/>
    <mergeCell ref="A8:C8"/>
    <mergeCell ref="D8:D12"/>
    <mergeCell ref="E8:E11"/>
    <mergeCell ref="F8:F12"/>
    <mergeCell ref="G8:G11"/>
  </mergeCells>
  <printOptions/>
  <pageMargins left="0.1968503937007874" right="0.11811023622047245" top="0.15748031496062992" bottom="0.15748031496062992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biljanal</dc:creator>
  <cp:keywords/>
  <dc:description/>
  <cp:lastModifiedBy>Korisnik</cp:lastModifiedBy>
  <cp:lastPrinted>2022-10-27T13:10:45Z</cp:lastPrinted>
  <dcterms:created xsi:type="dcterms:W3CDTF">2022-03-10T23:20:19Z</dcterms:created>
  <dcterms:modified xsi:type="dcterms:W3CDTF">2022-10-27T13:26:05Z</dcterms:modified>
  <cp:category/>
  <cp:version/>
  <cp:contentType/>
  <cp:contentStatus/>
</cp:coreProperties>
</file>