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928" firstSheet="4" activeTab="8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U DRUGE HOV" sheetId="11" r:id="rId11"/>
    <sheet name="struktura obaveza fonda" sheetId="12" r:id="rId12"/>
    <sheet name="IZV. o trans. sa povezanim lici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<sst xmlns="http://schemas.openxmlformats.org/spreadsheetml/2006/main" count="1070" uniqueCount="666">
  <si>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</si>
  <si>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</si>
  <si>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</si>
  <si>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</si>
  <si>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</si>
  <si>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</si>
  <si>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</si>
  <si>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</si>
  <si>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</si>
  <si>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</si>
  <si>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</si>
  <si>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</si>
  <si>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</si>
  <si>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</si>
  <si>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</si>
  <si>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</si>
  <si>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</si>
  <si>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</si>
  <si>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</si>
  <si>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</si>
  <si>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</si>
  <si>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</si>
  <si>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</si>
  <si>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</si>
  <si>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</si>
  <si>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</si>
  <si>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</si>
  <si>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</si>
  <si>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</si>
  <si>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</si>
  <si>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</si>
  <si>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</si>
  <si>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</si>
  <si>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</si>
  <si>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</si>
  <si>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</si>
  <si>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</si>
  <si>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</si>
  <si>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</si>
  <si>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</si>
  <si>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</si>
  <si>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</si>
  <si>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</si>
  <si>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</si>
  <si>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</si>
  <si>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</si>
  <si>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</si>
  <si>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</si>
  <si>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</si>
  <si>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</si>
  <si>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</si>
  <si>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</si>
  <si>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</si>
  <si>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</si>
  <si>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</si>
  <si>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</si>
  <si>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</si>
  <si>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</si>
  <si>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</si>
  <si>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</si>
  <si>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</si>
  <si>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</si>
  <si>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</si>
  <si>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</si>
  <si>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</si>
  <si>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</si>
  <si>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</si>
  <si>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</si>
  <si>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</si>
  <si>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</si>
  <si>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</si>
  <si>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</si>
  <si>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</si>
  <si>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</si>
  <si>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</si>
  <si>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</si>
  <si>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</si>
  <si>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</si>
  <si>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</si>
  <si>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</si>
  <si>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</si>
  <si>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</si>
  <si>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</si>
  <si>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</si>
  <si>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</si>
  <si>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</si>
  <si>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</si>
  <si>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</si>
  <si>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</si>
  <si>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</si>
  <si>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</si>
  <si>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</si>
  <si>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</si>
  <si>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</si>
  <si>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</si>
  <si>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</si>
  <si>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</si>
  <si>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</si>
  <si>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</si>
  <si>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</si>
  <si>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</si>
  <si>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</si>
  <si>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</si>
  <si>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</si>
  <si>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</si>
  <si>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</si>
  <si>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</si>
  <si>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</si>
  <si>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</si>
  <si>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</si>
  <si>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</si>
  <si>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</si>
  <si>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</si>
  <si>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</si>
  <si>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</si>
  <si>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</si>
  <si>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</si>
  <si>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</si>
  <si>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</si>
  <si>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</si>
  <si>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</si>
  <si>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</si>
  <si>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</si>
  <si>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</si>
  <si>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</si>
  <si>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</si>
  <si>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</si>
  <si>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</si>
  <si>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</si>
  <si>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</si>
  <si>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</si>
  <si>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</si>
  <si>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</si>
  <si>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</si>
  <si>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</si>
  <si>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</si>
  <si>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</si>
  <si>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</si>
  <si>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</si>
  <si>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</si>
  <si>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</si>
  <si>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</si>
  <si>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</si>
  <si>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</si>
  <si>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</si>
  <si>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</si>
  <si>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</si>
  <si>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</si>
  <si>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</si>
  <si>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</si>
  <si>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</si>
  <si>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</si>
  <si>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</si>
  <si>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</si>
  <si>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</si>
  <si>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</si>
  <si>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</si>
  <si>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</si>
  <si>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</si>
  <si>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</si>
  <si>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</si>
  <si>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</si>
  <si>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</si>
  <si>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</si>
  <si>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</si>
  <si>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</si>
  <si>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</si>
  <si>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</si>
  <si>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</si>
  <si>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</si>
  <si>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</si>
  <si>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</si>
  <si>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</si>
  <si>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</si>
  <si>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</si>
  <si>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</si>
  <si>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</si>
  <si>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</si>
  <si>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</si>
  <si>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</si>
  <si>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</si>
  <si>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</si>
  <si>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</si>
  <si>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</si>
  <si>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</si>
  <si>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</si>
  <si>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</si>
  <si>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</si>
  <si>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</si>
  <si>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</si>
  <si>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</si>
  <si>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</si>
  <si>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</si>
  <si>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</si>
  <si>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</si>
  <si>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</si>
  <si>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</si>
  <si>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</si>
  <si>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</si>
  <si>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</si>
  <si>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</si>
  <si>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</si>
  <si>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</si>
  <si>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</si>
  <si>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</si>
  <si>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</si>
  <si>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</si>
  <si>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</si>
  <si>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</si>
  <si>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</si>
  <si>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</si>
  <si>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</si>
  <si>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</si>
  <si>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</si>
  <si>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</si>
  <si>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</si>
  <si>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</si>
  <si>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</si>
  <si>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</si>
  <si>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</si>
  <si>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</si>
  <si>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</si>
  <si>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</si>
  <si>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</si>
  <si>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</si>
  <si>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</si>
  <si>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</si>
  <si>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</si>
  <si>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</si>
  <si>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</si>
  <si>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</si>
  <si>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</si>
  <si>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</si>
  <si>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</si>
  <si>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</si>
  <si>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</si>
  <si>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</si>
  <si>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</si>
  <si>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</si>
  <si>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</si>
  <si>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</si>
  <si>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</si>
  <si>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</si>
  <si>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</si>
  <si>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</si>
  <si>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</si>
  <si>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</si>
  <si>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</si>
  <si>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</si>
  <si>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</si>
  <si>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</si>
  <si>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</si>
  <si>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</si>
  <si>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</si>
  <si>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</si>
  <si>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</si>
  <si>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</si>
  <si>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</si>
  <si>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</si>
  <si>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</si>
  <si>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</si>
  <si>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</si>
  <si>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</si>
  <si>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</si>
  <si>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</si>
  <si>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</si>
  <si>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</si>
  <si>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</si>
  <si>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</si>
  <si>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</si>
  <si>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</si>
  <si>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</si>
  <si>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</si>
  <si>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</si>
  <si>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</si>
  <si>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</si>
  <si>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</si>
  <si>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</si>
  <si>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</si>
  <si>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</si>
  <si>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</si>
  <si>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</si>
  <si>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</si>
  <si>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</si>
  <si>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</si>
  <si>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</si>
  <si>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</si>
  <si>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</si>
  <si>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</si>
  <si>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</si>
  <si>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</si>
  <si>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</si>
  <si>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</si>
  <si>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</si>
  <si>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</si>
  <si>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</si>
  <si>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</si>
  <si>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</si>
  <si>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</si>
  <si>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</si>
  <si>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</si>
  <si>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</si>
  <si>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</si>
  <si>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</si>
  <si>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</si>
  <si>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</si>
  <si>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</si>
  <si>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</si>
  <si>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</si>
  <si>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</si>
  <si>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</si>
  <si>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</si>
  <si>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</si>
  <si>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</si>
  <si>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</si>
  <si>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</si>
  <si>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</si>
  <si>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</si>
  <si>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</si>
  <si>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</si>
  <si>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</si>
  <si>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</si>
  <si>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</si>
  <si>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</si>
  <si>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</si>
  <si>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</si>
  <si>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</si>
  <si>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</si>
  <si>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</si>
  <si>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</si>
  <si>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</si>
  <si>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</si>
  <si>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</si>
  <si>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</si>
  <si>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</si>
  <si>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</si>
  <si>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</si>
  <si>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</si>
  <si>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</si>
  <si>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</si>
  <si>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</si>
  <si>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</si>
  <si>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</si>
  <si>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</si>
  <si>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</si>
  <si>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</si>
  <si>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</si>
  <si>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</si>
  <si>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</si>
  <si>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</si>
  <si>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</si>
  <si>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</si>
  <si>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</si>
  <si>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</si>
  <si>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</si>
  <si>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</si>
  <si>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</si>
  <si>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</si>
  <si>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</si>
  <si>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</si>
  <si>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</si>
  <si>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</si>
  <si>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</si>
  <si>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</si>
  <si>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</si>
  <si>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</si>
  <si>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</si>
  <si>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</si>
  <si>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</si>
  <si>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</si>
  <si>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</si>
  <si>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</si>
  <si>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</si>
  <si>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</si>
  <si>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</si>
  <si>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</si>
  <si>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</si>
  <si>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</si>
  <si>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</si>
  <si>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</si>
  <si>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</si>
  <si>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</si>
  <si>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</si>
  <si>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</si>
  <si>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</si>
  <si>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</si>
  <si>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</si>
  <si>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</si>
  <si>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</si>
  <si>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</si>
  <si>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</si>
  <si>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</si>
  <si>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</si>
  <si>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</si>
  <si>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</si>
  <si>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</si>
  <si>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</si>
  <si>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</si>
  <si>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</si>
  <si>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</si>
  <si>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</si>
  <si>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</si>
  <si>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</si>
  <si>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</si>
  <si>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</si>
  <si>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</si>
  <si>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</si>
  <si>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</si>
  <si>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</si>
  <si>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</si>
  <si>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</si>
  <si>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</si>
  <si>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</si>
  <si>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</si>
  <si>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</si>
  <si>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</si>
  <si>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</si>
  <si>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</si>
  <si>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</si>
  <si>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</si>
  <si>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</si>
  <si>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</si>
  <si>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</si>
  <si>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</si>
  <si>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</si>
  <si>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</si>
  <si>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</si>
  <si>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</si>
  <si>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</si>
  <si>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</si>
  <si>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</si>
  <si>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</si>
  <si>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</si>
  <si>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</si>
  <si>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</si>
  <si>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</si>
  <si>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</si>
  <si>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</si>
  <si>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</si>
  <si>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</si>
  <si>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</si>
  <si>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 xml:space="preserve">1 CR HOV 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</si>
  <si>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</si>
  <si>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</si>
  <si>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</si>
  <si>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</si>
  <si>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</si>
  <si>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</si>
  <si>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</si>
  <si>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</si>
  <si>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</si>
  <si>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</si>
  <si>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</si>
  <si>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</si>
  <si>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</si>
  <si>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</si>
  <si>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</si>
  <si>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</si>
  <si>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</si>
  <si>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</si>
  <si>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</si>
  <si>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</si>
  <si>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</si>
  <si>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</si>
  <si>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</si>
  <si>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</si>
  <si>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</si>
  <si>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</si>
  <si>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</si>
  <si>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</si>
  <si>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</si>
  <si>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</si>
  <si>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</si>
  <si>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</si>
  <si>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</si>
  <si>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</si>
  <si>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</si>
  <si>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</si>
  <si>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</si>
  <si>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</si>
  <si>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</si>
  <si>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</si>
  <si>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4 Notar</t>
  </si>
  <si>
    <t>Naknada Notaru</t>
  </si>
  <si>
    <t xml:space="preserve">5 Revizor </t>
  </si>
  <si>
    <t>Naknada revizoru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</si>
  <si>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</si>
  <si>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</si>
  <si>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</si>
  <si>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</si>
  <si>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</si>
  <si>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</si>
  <si>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</si>
  <si>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</si>
  <si>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Registarski broj investicionog fonda: 01956973</t>
  </si>
  <si>
    <t>JIB zatvorenog investicionog fonda: 4400352650008</t>
  </si>
  <si>
    <t xml:space="preserve">Dana, 30,06.2018. godine                        </t>
  </si>
  <si>
    <t>Dana, 30,06.2018. godine</t>
  </si>
  <si>
    <t>IZVJEŠTAJ O NEREALIZOVANIM DOBICIMA (GUBICIMA) INVESTICIONOG FONDA na dan 30.06.2018</t>
  </si>
  <si>
    <t>Ulaganja po</t>
  </si>
  <si>
    <t>KOD</t>
  </si>
  <si>
    <t>Količina</t>
  </si>
  <si>
    <t>Reval. fin.</t>
  </si>
  <si>
    <t>Reval. po</t>
  </si>
  <si>
    <t>Nerealiz. D/G</t>
  </si>
  <si>
    <t>Neto</t>
  </si>
  <si>
    <t>Amort.</t>
  </si>
  <si>
    <t>Nerealiz.</t>
  </si>
  <si>
    <t>Promjene</t>
  </si>
  <si>
    <t>emitentu -</t>
  </si>
  <si>
    <t>Nabavna</t>
  </si>
  <si>
    <t>Fer</t>
  </si>
  <si>
    <t>sredstava</t>
  </si>
  <si>
    <t>osnovu</t>
  </si>
  <si>
    <t>priznat kroz</t>
  </si>
  <si>
    <t>kursne</t>
  </si>
  <si>
    <t>diskonta</t>
  </si>
  <si>
    <t>dobitak/gubitak</t>
  </si>
  <si>
    <t>vrijednost</t>
  </si>
  <si>
    <t>raspoloživih</t>
  </si>
  <si>
    <t>instr.</t>
  </si>
  <si>
    <t>rezultat</t>
  </si>
  <si>
    <t>razlike</t>
  </si>
  <si>
    <t>(premije)</t>
  </si>
  <si>
    <t>tekućeg perioda</t>
  </si>
  <si>
    <t>za prodaju</t>
  </si>
  <si>
    <t>zaštite</t>
  </si>
  <si>
    <t>perioda</t>
  </si>
  <si>
    <t>na HOV</t>
  </si>
  <si>
    <t>fin. sred.</t>
  </si>
  <si>
    <t>Redovne akcije</t>
  </si>
  <si>
    <t>_1058312</t>
  </si>
  <si>
    <t>R</t>
  </si>
  <si>
    <t>_1151720</t>
  </si>
  <si>
    <t>ANGR-R-A</t>
  </si>
  <si>
    <t>AUTR-R-A</t>
  </si>
  <si>
    <t>BBRB-R-A</t>
  </si>
  <si>
    <t>BIRA-R-A</t>
  </si>
  <si>
    <t>CJTE-R-A</t>
  </si>
  <si>
    <t>CPPS-R-A</t>
  </si>
  <si>
    <t>CSGN-R-A</t>
  </si>
  <si>
    <t>DOPT-R-A</t>
  </si>
  <si>
    <t>DVIN-R-A</t>
  </si>
  <si>
    <t>FSBN-R-A</t>
  </si>
  <si>
    <t>FSTH-R-A</t>
  </si>
  <si>
    <t>FZIC-R-A</t>
  </si>
  <si>
    <t>HDRT-R-A</t>
  </si>
  <si>
    <t>HIDR-R-A</t>
  </si>
  <si>
    <t>INTL-R-A</t>
  </si>
  <si>
    <t>INZR-R-A</t>
  </si>
  <si>
    <t>IZEN-R-A</t>
  </si>
  <si>
    <t>JLLC-R-A</t>
  </si>
  <si>
    <t>B</t>
  </si>
  <si>
    <t>JMNT-R-A</t>
  </si>
  <si>
    <t>KMPD-R-A</t>
  </si>
  <si>
    <t>KNZM-R-A</t>
  </si>
  <si>
    <t>KOMF-R-A</t>
  </si>
  <si>
    <t>KORN-R-A</t>
  </si>
  <si>
    <t>KPPR-R-A</t>
  </si>
  <si>
    <t>LSR9R</t>
  </si>
  <si>
    <t>NOVB-R-E</t>
  </si>
  <si>
    <t>PROM-R-A</t>
  </si>
  <si>
    <t>RADB-R-A</t>
  </si>
  <si>
    <t>RAOP-R-A</t>
  </si>
  <si>
    <t>RATA-R-A</t>
  </si>
  <si>
    <t>RMUM-R-A</t>
  </si>
  <si>
    <t>SAVA-R-B</t>
  </si>
  <si>
    <t>STNR-R-A</t>
  </si>
  <si>
    <t>TRGL-R-A</t>
  </si>
  <si>
    <t>TRML-R-A</t>
  </si>
  <si>
    <t>VKIF-R-A</t>
  </si>
  <si>
    <t>VPRK-R-A</t>
  </si>
  <si>
    <t>ZERS-R-A</t>
  </si>
  <si>
    <t>ZPBL-R-A</t>
  </si>
  <si>
    <t>Prioritetne akcije</t>
  </si>
  <si>
    <t>BBRB-P-D</t>
  </si>
  <si>
    <t>ABVIP</t>
  </si>
  <si>
    <t>Udjeli otvorenih IF-ova</t>
  </si>
  <si>
    <t>JBMBLKB</t>
  </si>
  <si>
    <t>Ukupno:</t>
  </si>
  <si>
    <t>Izvršni direktor Društva</t>
  </si>
  <si>
    <t>Stevan Radić</t>
  </si>
  <si>
    <t>BILANS STANJA INVESTICIONOG FONDA u likvidaciji</t>
  </si>
  <si>
    <t>na dan 30.06.2018. godine</t>
  </si>
  <si>
    <t xml:space="preserve">Naziv investicionog fonda: ZMIF  INVEST NOVA  FOND  AD u likvidaciji </t>
  </si>
  <si>
    <t>Naziv investicionog fonda: ZMIF  INVEST NOVA  FOND  AD u likvidaciji</t>
  </si>
  <si>
    <t>Naziv investicionog fonda: ZMIF   INVEST NOVA  FOND  AD u likvidaciji</t>
  </si>
  <si>
    <t>ODP "KONFEKCIJA" P.O.</t>
  </si>
  <si>
    <t>ODP "TRANSPORT"</t>
  </si>
  <si>
    <t>ANGROCENTAR AD</t>
  </si>
  <si>
    <t>AUTORAD AD TREBINJE</t>
  </si>
  <si>
    <t>BOBAR BANKA AD BIJELJINA - U STEČAJU</t>
  </si>
  <si>
    <t>BIRAČ AD ZVORNIK - U STEČAJU</t>
  </si>
  <si>
    <t>ČAJAVEC TELEKOMUNIKACIJE I ELEKTRONIKA AD BANJA LUKA - U STEČAJU</t>
  </si>
  <si>
    <t>ČAJAVEC PPS TELEKOMUNIKACIJE AD - U STEČAJU</t>
  </si>
  <si>
    <t>CRVENI SIGNAL AD GRADIŠKA</t>
  </si>
  <si>
    <t>DOBOJPUTEVI AD, DOBOJ-U STEČAJU-</t>
  </si>
  <si>
    <t>DALEKOVODINŽENJERING AD BRATUNAC - U STEČAJU</t>
  </si>
  <si>
    <t>FABRIKA ŠEĆERA BIJELJINA AD VELIKA OBARSKA - U STEČAJU</t>
  </si>
  <si>
    <t>FABRIKA STOČNE HRANE AD NOVA TOPOLA -U STEČAJU-</t>
  </si>
  <si>
    <t>FABRIKA ŽICE AD NOVO GORAŽDE-U STEČAJU</t>
  </si>
  <si>
    <t>HIDRAT AD UKRIN-ČELINAC</t>
  </si>
  <si>
    <t>GIK HIDROGRADNJA AD I.SARAJEVO-PALE - U STEČAJU</t>
  </si>
  <si>
    <t>INTAL AD MILIĆI - U STEČAJU</t>
  </si>
  <si>
    <t>INŽENJERING AD ZVORNIK P.O.- U STEČAJU</t>
  </si>
  <si>
    <t>MH ERS ZP IRCE AD ISTOČNO SARAJEVO</t>
  </si>
  <si>
    <t>JELŠINGRAD LIVAR LIVNICA ČELIKA AD BANJA LUKA</t>
  </si>
  <si>
    <t>JUGOMONTAŽA AD BILEĆA - U STEČAJU</t>
  </si>
  <si>
    <t>KOMPRED AD UGLJEVIK</t>
  </si>
  <si>
    <t>TP KONZUM AD BANJA LUKA</t>
  </si>
  <si>
    <t>KP KOMUNALAC AD FOČA</t>
  </si>
  <si>
    <t>FAMOS FABRIKA KORAN AD PALE - U STEČAJU</t>
  </si>
  <si>
    <t>KONFEKCIJA PIONIR AD PRNJAVOR - U STEČAJU</t>
  </si>
  <si>
    <t>DD LASER BRČKO</t>
  </si>
  <si>
    <t>NOVA BANKA AD BANJA LUKA</t>
  </si>
  <si>
    <t>TP PROMET AD PRNJAVOR</t>
  </si>
  <si>
    <t>GP RAD AD BIJELJINA-U STEČAJU-</t>
  </si>
  <si>
    <t>ENERGOINVEST RASKLOPNA OPREMA AD ISTOČNO SARAJEVO-U STEČAJU-</t>
  </si>
  <si>
    <t>RATARSTVO AD NOVA TOPOLA U STEČAJU</t>
  </si>
  <si>
    <t>RUDNIK MRKOG UGLJA MILJEVINA AD - U STEČAJU-</t>
  </si>
  <si>
    <t>VP SAVA AD GRADIŠKA - U STEČAJU</t>
  </si>
  <si>
    <t>AKCIONARSKO DRUŠTVO RUDNIK NEMETALA STANARI STANARI - U STEČAJU</t>
  </si>
  <si>
    <t>TRGOVINA LOPARE AD LOPARE - U STEČAJU</t>
  </si>
  <si>
    <t>TERMAL AD LOPARE - U STEČAJU</t>
  </si>
  <si>
    <t>IZVOR PVIK AD FOČA</t>
  </si>
  <si>
    <t>VELEPROMET&amp;RK AD ŠAMAC</t>
  </si>
  <si>
    <t>ŽELJEZNICE RS AD DOBOJ</t>
  </si>
  <si>
    <t>ŽITOPRODUKT AD BANJA LUKA-U STEČAJU-</t>
  </si>
  <si>
    <t>ABANKA VIPA DD LJUBLJANA</t>
  </si>
  <si>
    <t>od 27.04 . do 30.06.2018. godine</t>
  </si>
  <si>
    <t xml:space="preserve">Dana, 30.06.2018 godine                  </t>
  </si>
  <si>
    <t xml:space="preserve">  za period od 27.04 do 30.06.2018. godine</t>
  </si>
  <si>
    <t>za period od 27.04.do 30.06.2018 godine</t>
  </si>
  <si>
    <t>Dana,30.06.2018. godine</t>
  </si>
  <si>
    <t>za period od 27.04. do30.06.2018. godine</t>
  </si>
  <si>
    <t xml:space="preserve">Dana, 30.06.2018. godine                                 </t>
  </si>
  <si>
    <t xml:space="preserve">Dana, 30.06.2018. godine                                                         </t>
  </si>
  <si>
    <t>Dana, 30.06.2018. godine</t>
  </si>
  <si>
    <t>IZVJEŠTAJ O STRUKTURI ULAGANJA INVESTICIONOG FONDA - OBVEZNICE na dan 30.06.2018. GODINE</t>
  </si>
  <si>
    <t>IZVJEŠTAJ O STRUKTURI ULAGANJA INVESTICIONOG FONDA - AKCIJE na dan 30.06.2018. GODINE</t>
  </si>
  <si>
    <t>68,3456</t>
  </si>
  <si>
    <t>za period od  27.04-30.06.2018 godine</t>
  </si>
  <si>
    <t>R. Br.</t>
  </si>
  <si>
    <t>Učešće u emisiji (%)</t>
  </si>
  <si>
    <t>Oznaka HOV</t>
  </si>
  <si>
    <t>Druge hartije od vrijednosti domaćih izdavalaca:</t>
  </si>
  <si>
    <t xml:space="preserve">  </t>
  </si>
  <si>
    <t>1.</t>
  </si>
  <si>
    <t>Depozitne potvrde</t>
  </si>
  <si>
    <t>2.</t>
  </si>
  <si>
    <t>Trezorski zapisi</t>
  </si>
  <si>
    <t>3.</t>
  </si>
  <si>
    <t>Blagajnički zapisi</t>
  </si>
  <si>
    <t>4.</t>
  </si>
  <si>
    <t>Komercijalni zapisi</t>
  </si>
  <si>
    <t>5.</t>
  </si>
  <si>
    <t>Udjeli otvorenih investicionih fondova</t>
  </si>
  <si>
    <t>6.</t>
  </si>
  <si>
    <t>7.</t>
  </si>
  <si>
    <t>Ukupna ulaganja u druge hartije od vrijednosti domaćih izdavalaca</t>
  </si>
  <si>
    <t>Druge hartije od vrijednosti stranih izdavalaca:</t>
  </si>
  <si>
    <t>OTVORENI INVESTICIONI FOND BALKAN TIGER FOND</t>
  </si>
  <si>
    <t>Ukupna ulaganja u druge hartije od vrijednosti stranih izdavalaca</t>
  </si>
  <si>
    <t>Ukupna ulaganja u druge hartije od vrijednosti</t>
  </si>
  <si>
    <t xml:space="preserve">Naziv investicionog fonda: ZMIF INVEST NOVA  FOND  AD u likvidaciji </t>
  </si>
  <si>
    <t>IZVJEŠTAJ O STRUKTURI ULAGANJA INVESTICIONOG FONDA - DRUGE HARTIJE OD VRIJEDNOSTI na dan 30.06.2018. GODINE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</si>
</sst>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  <numFmt numFmtId="175" formatCode="###0.000000;###0.000000"/>
    <numFmt numFmtId="176" formatCode="0.0000%"/>
    <numFmt numFmtId="177" formatCode="#,##0.0000\ _D_i_n_."/>
    <numFmt numFmtId="178" formatCode="#,##0.00\ _D_i_n_."/>
    <numFmt numFmtId="179" formatCode="#,##0.00_ ;\-#,##0.00\ "/>
    <numFmt numFmtId="180" formatCode="_-* #,##0_-;\-* #,##0_-;_-* &quot;-&quot;??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8"/>
      <color theme="1"/>
      <name val="Arial"/>
      <family val="2"/>
    </font>
    <font>
      <b/>
      <sz val="11"/>
      <color rgb="FF40404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7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3">
      <alignment/>
      <protection/>
    </xf>
    <xf numFmtId="3" fontId="3" fillId="0" borderId="0" xfId="63" applyNumberFormat="1" applyFont="1" applyFill="1">
      <alignment/>
      <protection/>
    </xf>
    <xf numFmtId="168" fontId="3" fillId="0" borderId="0" xfId="63" applyNumberFormat="1" applyFont="1" applyFill="1">
      <alignment/>
      <protection/>
    </xf>
    <xf numFmtId="4" fontId="3" fillId="0" borderId="0" xfId="63" applyNumberFormat="1" applyFont="1" applyFill="1" applyAlignment="1">
      <alignment/>
      <protection/>
    </xf>
    <xf numFmtId="0" fontId="3" fillId="0" borderId="0" xfId="63" applyFont="1" applyFill="1" applyBorder="1" applyAlignment="1">
      <alignment/>
      <protection/>
    </xf>
    <xf numFmtId="170" fontId="3" fillId="0" borderId="0" xfId="63" applyNumberFormat="1" applyFont="1" applyFill="1" applyBorder="1" applyAlignment="1">
      <alignment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 applyAlignment="1">
      <alignment/>
      <protection/>
    </xf>
    <xf numFmtId="0" fontId="0" fillId="0" borderId="0" xfId="63" applyFill="1">
      <alignment/>
      <protection/>
    </xf>
    <xf numFmtId="4" fontId="3" fillId="0" borderId="0" xfId="63" applyNumberFormat="1" applyFont="1" applyFill="1" applyBorder="1" applyAlignment="1">
      <alignment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3" fontId="3" fillId="0" borderId="17" xfId="63" applyNumberFormat="1" applyFont="1" applyFill="1" applyBorder="1" applyAlignment="1">
      <alignment horizontal="center" vertical="center" wrapText="1"/>
      <protection/>
    </xf>
    <xf numFmtId="0" fontId="3" fillId="0" borderId="17" xfId="63" applyNumberFormat="1" applyFont="1" applyFill="1" applyBorder="1" applyAlignment="1">
      <alignment horizontal="center" vertical="center" wrapText="1"/>
      <protection/>
    </xf>
    <xf numFmtId="0" fontId="3" fillId="0" borderId="17" xfId="63" applyNumberFormat="1" applyFont="1" applyFill="1" applyBorder="1" applyAlignment="1">
      <alignment vertical="center" wrapText="1"/>
      <protection/>
    </xf>
    <xf numFmtId="0" fontId="4" fillId="0" borderId="13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3" fontId="3" fillId="0" borderId="16" xfId="63" applyNumberFormat="1" applyFont="1" applyFill="1" applyBorder="1" applyAlignment="1">
      <alignment vertical="center" wrapText="1"/>
      <protection/>
    </xf>
    <xf numFmtId="168" fontId="3" fillId="0" borderId="16" xfId="63" applyNumberFormat="1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4" fontId="3" fillId="0" borderId="16" xfId="63" applyNumberFormat="1" applyFont="1" applyFill="1" applyBorder="1" applyAlignment="1">
      <alignment vertical="center" wrapText="1"/>
      <protection/>
    </xf>
    <xf numFmtId="170" fontId="3" fillId="0" borderId="16" xfId="63" applyNumberFormat="1" applyFont="1" applyFill="1" applyBorder="1" applyAlignment="1">
      <alignment vertical="center" wrapText="1"/>
      <protection/>
    </xf>
    <xf numFmtId="170" fontId="3" fillId="0" borderId="12" xfId="63" applyNumberFormat="1" applyFont="1" applyFill="1" applyBorder="1" applyAlignment="1">
      <alignment vertical="center" wrapText="1"/>
      <protection/>
    </xf>
    <xf numFmtId="0" fontId="3" fillId="0" borderId="18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3" fontId="3" fillId="0" borderId="19" xfId="63" applyNumberFormat="1" applyFont="1" applyFill="1" applyBorder="1" applyAlignment="1">
      <alignment vertical="center"/>
      <protection/>
    </xf>
    <xf numFmtId="168" fontId="3" fillId="0" borderId="19" xfId="63" applyNumberFormat="1" applyFont="1" applyFill="1" applyBorder="1" applyAlignment="1">
      <alignment vertical="center"/>
      <protection/>
    </xf>
    <xf numFmtId="0" fontId="3" fillId="0" borderId="19" xfId="63" applyFont="1" applyFill="1" applyBorder="1" applyAlignment="1">
      <alignment vertical="center"/>
      <protection/>
    </xf>
    <xf numFmtId="4" fontId="3" fillId="0" borderId="19" xfId="63" applyNumberFormat="1" applyFont="1" applyFill="1" applyBorder="1" applyAlignment="1">
      <alignment vertical="center"/>
      <protection/>
    </xf>
    <xf numFmtId="170" fontId="3" fillId="0" borderId="19" xfId="63" applyNumberFormat="1" applyFont="1" applyFill="1" applyBorder="1" applyAlignment="1">
      <alignment vertical="center"/>
      <protection/>
    </xf>
    <xf numFmtId="170" fontId="3" fillId="0" borderId="20" xfId="63" applyNumberFormat="1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horizontal="left" vertical="top" wrapText="1"/>
      <protection/>
    </xf>
    <xf numFmtId="0" fontId="3" fillId="0" borderId="10" xfId="63" applyFont="1" applyFill="1" applyBorder="1">
      <alignment/>
      <protection/>
    </xf>
    <xf numFmtId="0" fontId="3" fillId="0" borderId="13" xfId="63" applyFont="1" applyFill="1" applyBorder="1" applyAlignment="1">
      <alignment vertical="top" wrapText="1"/>
      <protection/>
    </xf>
    <xf numFmtId="0" fontId="8" fillId="0" borderId="12" xfId="63" applyFont="1" applyFill="1" applyBorder="1" applyAlignment="1">
      <alignment/>
      <protection/>
    </xf>
    <xf numFmtId="0" fontId="8" fillId="0" borderId="10" xfId="63" applyFont="1" applyFill="1" applyBorder="1" applyAlignment="1">
      <alignment horizontal="center"/>
      <protection/>
    </xf>
    <xf numFmtId="0" fontId="8" fillId="0" borderId="10" xfId="63" applyFont="1" applyFill="1" applyBorder="1">
      <alignment/>
      <protection/>
    </xf>
    <xf numFmtId="0" fontId="0" fillId="0" borderId="10" xfId="63" applyFont="1" applyFill="1" applyBorder="1">
      <alignment/>
      <protection/>
    </xf>
    <xf numFmtId="3" fontId="8" fillId="0" borderId="10" xfId="63" applyNumberFormat="1" applyFont="1" applyFill="1" applyBorder="1">
      <alignment/>
      <protection/>
    </xf>
    <xf numFmtId="4" fontId="9" fillId="0" borderId="10" xfId="63" applyNumberFormat="1" applyFont="1" applyFill="1" applyBorder="1">
      <alignment/>
      <protection/>
    </xf>
    <xf numFmtId="0" fontId="9" fillId="0" borderId="10" xfId="63" applyFont="1" applyFill="1" applyBorder="1">
      <alignment/>
      <protection/>
    </xf>
    <xf numFmtId="0" fontId="9" fillId="0" borderId="10" xfId="63" applyFont="1" applyFill="1" applyBorder="1" applyAlignment="1">
      <alignment/>
      <protection/>
    </xf>
    <xf numFmtId="169" fontId="9" fillId="0" borderId="10" xfId="63" applyNumberFormat="1" applyFont="1" applyFill="1" applyBorder="1">
      <alignment/>
      <protection/>
    </xf>
    <xf numFmtId="0" fontId="3" fillId="0" borderId="15" xfId="63" applyFont="1" applyFill="1" applyBorder="1" applyAlignment="1">
      <alignment vertical="top" wrapText="1"/>
      <protection/>
    </xf>
    <xf numFmtId="0" fontId="3" fillId="0" borderId="15" xfId="63" applyFont="1" applyFill="1" applyBorder="1" applyAlignment="1">
      <alignment horizontal="right" vertical="top" wrapText="1"/>
      <protection/>
    </xf>
    <xf numFmtId="0" fontId="3" fillId="0" borderId="15" xfId="63" applyFont="1" applyFill="1" applyBorder="1" applyAlignment="1">
      <alignment horizontal="center"/>
      <protection/>
    </xf>
    <xf numFmtId="0" fontId="3" fillId="0" borderId="15" xfId="63" applyFont="1" applyFill="1" applyBorder="1" applyAlignment="1">
      <alignment horizontal="center" vertical="top" wrapText="1"/>
      <protection/>
    </xf>
    <xf numFmtId="0" fontId="0" fillId="0" borderId="0" xfId="63" applyFont="1" applyFill="1" applyAlignment="1">
      <alignment horizontal="center"/>
      <protection/>
    </xf>
    <xf numFmtId="0" fontId="3" fillId="0" borderId="15" xfId="63" applyFont="1" applyFill="1" applyBorder="1">
      <alignment/>
      <protection/>
    </xf>
    <xf numFmtId="0" fontId="3" fillId="0" borderId="10" xfId="63" applyFont="1" applyFill="1" applyBorder="1" applyAlignment="1">
      <alignment vertical="top" wrapText="1"/>
      <protection/>
    </xf>
    <xf numFmtId="0" fontId="3" fillId="0" borderId="10" xfId="63" applyFont="1" applyFill="1" applyBorder="1" applyAlignment="1">
      <alignment horizontal="center"/>
      <protection/>
    </xf>
    <xf numFmtId="0" fontId="0" fillId="0" borderId="10" xfId="63" applyFont="1" applyFill="1" applyBorder="1" applyAlignment="1">
      <alignment horizontal="center"/>
      <protection/>
    </xf>
    <xf numFmtId="3" fontId="3" fillId="0" borderId="10" xfId="63" applyNumberFormat="1" applyFont="1" applyFill="1" applyBorder="1" applyAlignment="1">
      <alignment horizontal="center"/>
      <protection/>
    </xf>
    <xf numFmtId="4" fontId="4" fillId="0" borderId="10" xfId="63" applyNumberFormat="1" applyFont="1" applyFill="1" applyBorder="1">
      <alignment/>
      <protection/>
    </xf>
    <xf numFmtId="171" fontId="3" fillId="0" borderId="10" xfId="63" applyNumberFormat="1" applyFont="1" applyFill="1" applyBorder="1" applyAlignment="1">
      <alignment horizontal="center"/>
      <protection/>
    </xf>
    <xf numFmtId="1" fontId="3" fillId="0" borderId="10" xfId="63" applyNumberFormat="1" applyFont="1" applyFill="1" applyBorder="1" applyAlignment="1">
      <alignment horizontal="center"/>
      <protection/>
    </xf>
    <xf numFmtId="172" fontId="3" fillId="0" borderId="10" xfId="63" applyNumberFormat="1" applyFont="1" applyFill="1" applyBorder="1" applyAlignment="1">
      <alignment horizontal="center"/>
      <protection/>
    </xf>
    <xf numFmtId="0" fontId="4" fillId="0" borderId="10" xfId="63" applyFont="1" applyFill="1" applyBorder="1">
      <alignment/>
      <protection/>
    </xf>
    <xf numFmtId="0" fontId="3" fillId="0" borderId="10" xfId="63" applyFont="1" applyFill="1" applyBorder="1" applyAlignment="1">
      <alignment horizontal="right" vertical="top" wrapText="1"/>
      <protection/>
    </xf>
    <xf numFmtId="168" fontId="3" fillId="0" borderId="10" xfId="63" applyNumberFormat="1" applyFont="1" applyFill="1" applyBorder="1" applyAlignment="1">
      <alignment vertical="top" wrapText="1"/>
      <protection/>
    </xf>
    <xf numFmtId="4" fontId="4" fillId="0" borderId="10" xfId="63" applyNumberFormat="1" applyFont="1" applyFill="1" applyBorder="1" applyAlignment="1">
      <alignment horizontal="right" vertical="top" wrapText="1"/>
      <protection/>
    </xf>
    <xf numFmtId="0" fontId="3" fillId="0" borderId="12" xfId="63" applyFont="1" applyFill="1" applyBorder="1" applyAlignment="1">
      <alignment vertical="top" wrapText="1"/>
      <protection/>
    </xf>
    <xf numFmtId="1" fontId="3" fillId="0" borderId="10" xfId="63" applyNumberFormat="1" applyFont="1" applyFill="1" applyBorder="1">
      <alignment/>
      <protection/>
    </xf>
    <xf numFmtId="49" fontId="4" fillId="0" borderId="10" xfId="63" applyNumberFormat="1" applyFont="1" applyFill="1" applyBorder="1" applyAlignment="1">
      <alignment horizontal="right" vertical="top" wrapText="1"/>
      <protection/>
    </xf>
    <xf numFmtId="0" fontId="4" fillId="0" borderId="10" xfId="63" applyFont="1" applyFill="1" applyBorder="1" applyAlignment="1">
      <alignment horizontal="left" vertical="top" wrapText="1"/>
      <protection/>
    </xf>
    <xf numFmtId="3" fontId="3" fillId="0" borderId="10" xfId="63" applyNumberFormat="1" applyFont="1" applyFill="1" applyBorder="1" applyAlignment="1">
      <alignment vertical="top" wrapText="1"/>
      <protection/>
    </xf>
    <xf numFmtId="169" fontId="4" fillId="0" borderId="10" xfId="63" applyNumberFormat="1" applyFont="1" applyFill="1" applyBorder="1" applyAlignment="1">
      <alignment vertical="top" wrapText="1"/>
      <protection/>
    </xf>
    <xf numFmtId="0" fontId="3" fillId="0" borderId="0" xfId="63" applyFont="1" applyFill="1">
      <alignment/>
      <protection/>
    </xf>
    <xf numFmtId="4" fontId="3" fillId="0" borderId="10" xfId="63" applyNumberFormat="1" applyFont="1" applyFill="1" applyBorder="1" applyAlignment="1">
      <alignment vertical="top" wrapText="1"/>
      <protection/>
    </xf>
    <xf numFmtId="4" fontId="4" fillId="0" borderId="10" xfId="63" applyNumberFormat="1" applyFont="1" applyFill="1" applyBorder="1" applyAlignment="1">
      <alignment vertical="top" wrapText="1"/>
      <protection/>
    </xf>
    <xf numFmtId="0" fontId="4" fillId="0" borderId="10" xfId="63" applyFont="1" applyFill="1" applyBorder="1" applyAlignment="1">
      <alignment vertical="top" wrapText="1"/>
      <protection/>
    </xf>
    <xf numFmtId="0" fontId="3" fillId="0" borderId="13" xfId="63" applyFont="1" applyFill="1" applyBorder="1" applyAlignment="1">
      <alignment horizontal="left"/>
      <protection/>
    </xf>
    <xf numFmtId="0" fontId="3" fillId="0" borderId="16" xfId="63" applyFont="1" applyFill="1" applyBorder="1" applyAlignment="1">
      <alignment horizontal="left"/>
      <protection/>
    </xf>
    <xf numFmtId="0" fontId="3" fillId="0" borderId="16" xfId="63" applyFont="1" applyFill="1" applyBorder="1" applyAlignment="1">
      <alignment/>
      <protection/>
    </xf>
    <xf numFmtId="3" fontId="3" fillId="0" borderId="10" xfId="63" applyNumberFormat="1" applyFont="1" applyFill="1" applyBorder="1" applyAlignment="1">
      <alignment/>
      <protection/>
    </xf>
    <xf numFmtId="168" fontId="3" fillId="0" borderId="10" xfId="63" applyNumberFormat="1" applyFont="1" applyFill="1" applyBorder="1" applyAlignment="1">
      <alignment/>
      <protection/>
    </xf>
    <xf numFmtId="173" fontId="4" fillId="0" borderId="10" xfId="63" applyNumberFormat="1" applyFont="1" applyFill="1" applyBorder="1">
      <alignment/>
      <protection/>
    </xf>
    <xf numFmtId="4" fontId="4" fillId="0" borderId="10" xfId="63" applyNumberFormat="1" applyFont="1" applyFill="1" applyBorder="1" applyAlignment="1">
      <alignment/>
      <protection/>
    </xf>
    <xf numFmtId="170" fontId="4" fillId="0" borderId="10" xfId="63" applyNumberFormat="1" applyFont="1" applyFill="1" applyBorder="1">
      <alignment/>
      <protection/>
    </xf>
    <xf numFmtId="170" fontId="4" fillId="0" borderId="10" xfId="63" applyNumberFormat="1" applyFont="1" applyFill="1" applyBorder="1" applyAlignment="1">
      <alignment/>
      <protection/>
    </xf>
    <xf numFmtId="0" fontId="4" fillId="0" borderId="13" xfId="63" applyFont="1" applyFill="1" applyBorder="1" applyAlignment="1">
      <alignment/>
      <protection/>
    </xf>
    <xf numFmtId="0" fontId="4" fillId="0" borderId="16" xfId="63" applyFont="1" applyFill="1" applyBorder="1" applyAlignment="1">
      <alignment/>
      <protection/>
    </xf>
    <xf numFmtId="3" fontId="4" fillId="0" borderId="10" xfId="63" applyNumberFormat="1" applyFont="1" applyFill="1" applyBorder="1" applyAlignment="1">
      <alignment/>
      <protection/>
    </xf>
    <xf numFmtId="168" fontId="4" fillId="0" borderId="10" xfId="63" applyNumberFormat="1" applyFont="1" applyFill="1" applyBorder="1" applyAlignment="1">
      <alignment/>
      <protection/>
    </xf>
    <xf numFmtId="169" fontId="4" fillId="0" borderId="10" xfId="63" applyNumberFormat="1" applyFont="1" applyFill="1" applyBorder="1" applyAlignment="1">
      <alignment horizontal="right"/>
      <protection/>
    </xf>
    <xf numFmtId="4" fontId="3" fillId="0" borderId="0" xfId="63" applyNumberFormat="1" applyFont="1" applyFill="1">
      <alignment/>
      <protection/>
    </xf>
    <xf numFmtId="0" fontId="8" fillId="0" borderId="0" xfId="63" applyFont="1" applyFill="1">
      <alignment/>
      <protection/>
    </xf>
    <xf numFmtId="0" fontId="8" fillId="0" borderId="0" xfId="63" applyFont="1" applyFill="1" applyAlignment="1">
      <alignment horizontal="center"/>
      <protection/>
    </xf>
    <xf numFmtId="170" fontId="3" fillId="0" borderId="0" xfId="63" applyNumberFormat="1" applyFont="1" applyFill="1">
      <alignment/>
      <protection/>
    </xf>
    <xf numFmtId="173" fontId="3" fillId="0" borderId="0" xfId="63" applyNumberFormat="1" applyFont="1" applyFill="1" applyBorder="1">
      <alignment/>
      <protection/>
    </xf>
    <xf numFmtId="0" fontId="3" fillId="0" borderId="0" xfId="63" applyFont="1">
      <alignment/>
      <protection/>
    </xf>
    <xf numFmtId="0" fontId="0" fillId="0" borderId="0" xfId="63" applyFont="1">
      <alignment/>
      <protection/>
    </xf>
    <xf numFmtId="0" fontId="3" fillId="0" borderId="0" xfId="63" applyFont="1">
      <alignment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7" fillId="0" borderId="0" xfId="63" applyFont="1" applyBorder="1" applyAlignment="1">
      <alignment vertical="center"/>
      <protection/>
    </xf>
    <xf numFmtId="0" fontId="3" fillId="0" borderId="10" xfId="63" applyFont="1" applyFill="1" applyBorder="1" applyAlignment="1">
      <alignment vertical="center"/>
      <protection/>
    </xf>
    <xf numFmtId="0" fontId="7" fillId="0" borderId="0" xfId="63" applyFont="1" applyBorder="1" applyAlignment="1">
      <alignment horizontal="left" vertical="center"/>
      <protection/>
    </xf>
    <xf numFmtId="0" fontId="3" fillId="0" borderId="16" xfId="63" applyFont="1" applyFill="1" applyBorder="1" applyAlignment="1">
      <alignment vertical="center"/>
      <protection/>
    </xf>
    <xf numFmtId="175" fontId="3" fillId="0" borderId="10" xfId="63" applyNumberFormat="1" applyFont="1" applyFill="1" applyBorder="1" applyAlignment="1">
      <alignment vertical="top" wrapText="1"/>
      <protection/>
    </xf>
    <xf numFmtId="4" fontId="3" fillId="0" borderId="10" xfId="63" applyNumberFormat="1" applyFont="1" applyFill="1" applyBorder="1" applyAlignment="1">
      <alignment/>
      <protection/>
    </xf>
    <xf numFmtId="1" fontId="3" fillId="0" borderId="10" xfId="63" applyNumberFormat="1" applyFont="1" applyFill="1" applyBorder="1" applyAlignment="1">
      <alignment/>
      <protection/>
    </xf>
    <xf numFmtId="173" fontId="3" fillId="0" borderId="10" xfId="63" applyNumberFormat="1" applyFont="1" applyFill="1" applyBorder="1">
      <alignment/>
      <protection/>
    </xf>
    <xf numFmtId="3" fontId="3" fillId="0" borderId="10" xfId="63" applyNumberFormat="1" applyFont="1" applyFill="1" applyBorder="1">
      <alignment/>
      <protection/>
    </xf>
    <xf numFmtId="4" fontId="3" fillId="0" borderId="10" xfId="63" applyNumberFormat="1" applyFont="1" applyFill="1" applyBorder="1" applyAlignment="1">
      <alignment horizontal="right"/>
      <protection/>
    </xf>
    <xf numFmtId="1" fontId="3" fillId="0" borderId="10" xfId="63" applyNumberFormat="1" applyFont="1" applyFill="1" applyBorder="1" applyAlignment="1">
      <alignment horizontal="right"/>
      <protection/>
    </xf>
    <xf numFmtId="49" fontId="3" fillId="0" borderId="10" xfId="63" applyNumberFormat="1" applyFont="1" applyFill="1" applyBorder="1" applyAlignment="1">
      <alignment horizontal="right"/>
      <protection/>
    </xf>
    <xf numFmtId="0" fontId="3" fillId="0" borderId="10" xfId="63" applyFont="1" applyFill="1" applyBorder="1" applyAlignment="1">
      <alignment/>
      <protection/>
    </xf>
    <xf numFmtId="49" fontId="4" fillId="0" borderId="10" xfId="63" applyNumberFormat="1" applyFont="1" applyFill="1" applyBorder="1" applyAlignment="1">
      <alignment horizontal="right"/>
      <protection/>
    </xf>
    <xf numFmtId="0" fontId="8" fillId="0" borderId="0" xfId="63" applyFont="1">
      <alignment/>
      <protection/>
    </xf>
    <xf numFmtId="0" fontId="0" fillId="0" borderId="0" xfId="63" applyFont="1" applyFill="1" applyAlignment="1">
      <alignment/>
      <protection/>
    </xf>
    <xf numFmtId="0" fontId="7" fillId="0" borderId="0" xfId="63" applyFont="1">
      <alignment/>
      <protection/>
    </xf>
    <xf numFmtId="0" fontId="3" fillId="0" borderId="0" xfId="63" applyFont="1">
      <alignment/>
      <protection/>
    </xf>
    <xf numFmtId="0" fontId="3" fillId="0" borderId="0" xfId="63" applyFont="1" applyFill="1">
      <alignment/>
      <protection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4" borderId="0" xfId="0" applyFill="1" applyAlignment="1">
      <alignment/>
    </xf>
    <xf numFmtId="16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indent="1"/>
    </xf>
    <xf numFmtId="0" fontId="49" fillId="35" borderId="22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49" fillId="35" borderId="23" xfId="0" applyFont="1" applyFill="1" applyBorder="1" applyAlignment="1">
      <alignment horizontal="center" vertical="center" wrapText="1"/>
    </xf>
    <xf numFmtId="0" fontId="49" fillId="35" borderId="24" xfId="0" applyFont="1" applyFill="1" applyBorder="1" applyAlignment="1">
      <alignment horizontal="center" vertical="center" wrapText="1"/>
    </xf>
    <xf numFmtId="0" fontId="49" fillId="35" borderId="25" xfId="0" applyFont="1" applyFill="1" applyBorder="1" applyAlignment="1">
      <alignment horizontal="center" vertical="center" wrapText="1"/>
    </xf>
    <xf numFmtId="0" fontId="50" fillId="35" borderId="25" xfId="0" applyFont="1" applyFill="1" applyBorder="1" applyAlignment="1">
      <alignment horizontal="center" vertical="center" wrapText="1"/>
    </xf>
    <xf numFmtId="0" fontId="50" fillId="35" borderId="25" xfId="0" applyFont="1" applyFill="1" applyBorder="1" applyAlignment="1">
      <alignment horizontal="right" vertical="center" wrapText="1"/>
    </xf>
    <xf numFmtId="4" fontId="50" fillId="35" borderId="25" xfId="0" applyNumberFormat="1" applyFont="1" applyFill="1" applyBorder="1" applyAlignment="1">
      <alignment horizontal="right" vertical="center" wrapText="1"/>
    </xf>
    <xf numFmtId="4" fontId="49" fillId="35" borderId="25" xfId="0" applyNumberFormat="1" applyFont="1" applyFill="1" applyBorder="1" applyAlignment="1">
      <alignment horizontal="right" vertical="center" wrapText="1"/>
    </xf>
    <xf numFmtId="0" fontId="49" fillId="35" borderId="25" xfId="0" applyFont="1" applyFill="1" applyBorder="1" applyAlignment="1">
      <alignment horizontal="right" vertical="center" wrapText="1"/>
    </xf>
    <xf numFmtId="0" fontId="49" fillId="36" borderId="22" xfId="0" applyFont="1" applyFill="1" applyBorder="1" applyAlignment="1">
      <alignment horizontal="center" vertical="center" wrapText="1"/>
    </xf>
    <xf numFmtId="0" fontId="49" fillId="36" borderId="23" xfId="0" applyFont="1" applyFill="1" applyBorder="1" applyAlignment="1">
      <alignment horizontal="center" vertical="center" wrapText="1"/>
    </xf>
    <xf numFmtId="0" fontId="49" fillId="36" borderId="24" xfId="0" applyFont="1" applyFill="1" applyBorder="1" applyAlignment="1">
      <alignment horizontal="center" vertical="center" wrapText="1"/>
    </xf>
    <xf numFmtId="0" fontId="49" fillId="36" borderId="25" xfId="0" applyFont="1" applyFill="1" applyBorder="1" applyAlignment="1">
      <alignment horizontal="center" vertical="center" wrapText="1"/>
    </xf>
    <xf numFmtId="0" fontId="50" fillId="37" borderId="25" xfId="0" applyFont="1" applyFill="1" applyBorder="1" applyAlignment="1">
      <alignment horizontal="left" wrapText="1"/>
    </xf>
    <xf numFmtId="0" fontId="50" fillId="37" borderId="25" xfId="0" applyFont="1" applyFill="1" applyBorder="1" applyAlignment="1">
      <alignment horizontal="center" wrapText="1"/>
    </xf>
    <xf numFmtId="0" fontId="50" fillId="37" borderId="25" xfId="0" applyFont="1" applyFill="1" applyBorder="1" applyAlignment="1">
      <alignment horizontal="right" wrapText="1"/>
    </xf>
    <xf numFmtId="4" fontId="50" fillId="37" borderId="25" xfId="0" applyNumberFormat="1" applyFont="1" applyFill="1" applyBorder="1" applyAlignment="1">
      <alignment horizontal="right" wrapText="1"/>
    </xf>
    <xf numFmtId="0" fontId="4" fillId="0" borderId="21" xfId="63" applyFont="1" applyFill="1" applyBorder="1" applyAlignment="1">
      <alignment/>
      <protection/>
    </xf>
    <xf numFmtId="0" fontId="4" fillId="0" borderId="14" xfId="63" applyFont="1" applyFill="1" applyBorder="1" applyAlignment="1">
      <alignment/>
      <protection/>
    </xf>
    <xf numFmtId="0" fontId="3" fillId="0" borderId="14" xfId="63" applyFont="1" applyFill="1" applyBorder="1" applyAlignment="1">
      <alignment horizontal="center"/>
      <protection/>
    </xf>
    <xf numFmtId="3" fontId="4" fillId="0" borderId="14" xfId="63" applyNumberFormat="1" applyFont="1" applyFill="1" applyBorder="1" applyAlignment="1">
      <alignment/>
      <protection/>
    </xf>
    <xf numFmtId="168" fontId="4" fillId="0" borderId="14" xfId="63" applyNumberFormat="1" applyFont="1" applyFill="1" applyBorder="1" applyAlignment="1">
      <alignment/>
      <protection/>
    </xf>
    <xf numFmtId="168" fontId="3" fillId="0" borderId="14" xfId="63" applyNumberFormat="1" applyFont="1" applyFill="1" applyBorder="1">
      <alignment/>
      <protection/>
    </xf>
    <xf numFmtId="170" fontId="4" fillId="0" borderId="14" xfId="63" applyNumberFormat="1" applyFont="1" applyFill="1" applyBorder="1">
      <alignment/>
      <protection/>
    </xf>
    <xf numFmtId="169" fontId="4" fillId="0" borderId="12" xfId="63" applyNumberFormat="1" applyFont="1" applyFill="1" applyBorder="1" applyAlignment="1">
      <alignment horizontal="right"/>
      <protection/>
    </xf>
    <xf numFmtId="1" fontId="3" fillId="0" borderId="26" xfId="63" applyNumberFormat="1" applyFont="1" applyFill="1" applyBorder="1" applyAlignment="1">
      <alignment horizontal="center"/>
      <protection/>
    </xf>
    <xf numFmtId="0" fontId="3" fillId="0" borderId="27" xfId="63" applyFont="1" applyFill="1" applyBorder="1" applyAlignment="1">
      <alignment horizontal="center"/>
      <protection/>
    </xf>
    <xf numFmtId="170" fontId="4" fillId="0" borderId="12" xfId="63" applyNumberFormat="1" applyFont="1" applyFill="1" applyBorder="1">
      <alignment/>
      <protection/>
    </xf>
    <xf numFmtId="4" fontId="4" fillId="0" borderId="12" xfId="63" applyNumberFormat="1" applyFont="1" applyFill="1" applyBorder="1" applyAlignment="1">
      <alignment/>
      <protection/>
    </xf>
    <xf numFmtId="168" fontId="3" fillId="0" borderId="12" xfId="63" applyNumberFormat="1" applyFont="1" applyFill="1" applyBorder="1">
      <alignment/>
      <protection/>
    </xf>
    <xf numFmtId="3" fontId="3" fillId="0" borderId="26" xfId="63" applyNumberFormat="1" applyFont="1" applyFill="1" applyBorder="1" applyAlignment="1">
      <alignment horizontal="center"/>
      <protection/>
    </xf>
    <xf numFmtId="173" fontId="4" fillId="0" borderId="12" xfId="63" applyNumberFormat="1" applyFont="1" applyFill="1" applyBorder="1">
      <alignment/>
      <protection/>
    </xf>
    <xf numFmtId="0" fontId="3" fillId="0" borderId="26" xfId="63" applyFont="1" applyFill="1" applyBorder="1" applyAlignment="1">
      <alignment horizontal="center"/>
      <protection/>
    </xf>
    <xf numFmtId="4" fontId="49" fillId="37" borderId="25" xfId="0" applyNumberFormat="1" applyFont="1" applyFill="1" applyBorder="1" applyAlignment="1">
      <alignment horizontal="right" wrapText="1"/>
    </xf>
    <xf numFmtId="176" fontId="49" fillId="37" borderId="25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/>
      <protection/>
    </xf>
    <xf numFmtId="0" fontId="3" fillId="0" borderId="0" xfId="62" applyFont="1" applyFill="1">
      <alignment/>
      <protection/>
    </xf>
    <xf numFmtId="0" fontId="0" fillId="0" borderId="14" xfId="62" applyFont="1" applyFill="1" applyBorder="1" applyAlignment="1">
      <alignment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wrapText="1"/>
      <protection/>
    </xf>
    <xf numFmtId="0" fontId="3" fillId="0" borderId="10" xfId="62" applyFont="1" applyFill="1" applyBorder="1" applyAlignment="1">
      <alignment horizontal="right" vertical="center" wrapText="1"/>
      <protection/>
    </xf>
    <xf numFmtId="0" fontId="3" fillId="0" borderId="10" xfId="62" applyFont="1" applyFill="1" applyBorder="1" applyAlignment="1">
      <alignment horizontal="center" vertical="top" wrapText="1"/>
      <protection/>
    </xf>
    <xf numFmtId="0" fontId="3" fillId="0" borderId="10" xfId="62" applyFont="1" applyFill="1" applyBorder="1" applyAlignment="1">
      <alignment horizontal="right" wrapText="1"/>
      <protection/>
    </xf>
    <xf numFmtId="177" fontId="3" fillId="0" borderId="10" xfId="62" applyNumberFormat="1" applyFont="1" applyFill="1" applyBorder="1" applyAlignment="1">
      <alignment horizontal="right" vertical="center" wrapText="1"/>
      <protection/>
    </xf>
    <xf numFmtId="174" fontId="3" fillId="0" borderId="10" xfId="62" applyNumberFormat="1" applyFont="1" applyFill="1" applyBorder="1" applyAlignment="1">
      <alignment horizontal="right" vertical="center" wrapText="1"/>
      <protection/>
    </xf>
    <xf numFmtId="178" fontId="3" fillId="0" borderId="10" xfId="62" applyNumberFormat="1" applyFont="1" applyFill="1" applyBorder="1" applyAlignment="1">
      <alignment horizontal="right"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horizontal="left" vertical="center" wrapText="1"/>
      <protection/>
    </xf>
    <xf numFmtId="0" fontId="51" fillId="0" borderId="10" xfId="62" applyFont="1" applyFill="1" applyBorder="1" applyAlignment="1">
      <alignment horizontal="center" vertical="center" wrapText="1"/>
      <protection/>
    </xf>
    <xf numFmtId="0" fontId="51" fillId="0" borderId="10" xfId="62" applyFont="1" applyFill="1" applyBorder="1" applyAlignment="1">
      <alignment horizontal="center" wrapText="1"/>
      <protection/>
    </xf>
    <xf numFmtId="0" fontId="51" fillId="0" borderId="10" xfId="62" applyFont="1" applyBorder="1" applyAlignment="1">
      <alignment horizontal="right" wrapText="1"/>
      <protection/>
    </xf>
    <xf numFmtId="4" fontId="51" fillId="0" borderId="10" xfId="62" applyNumberFormat="1" applyFont="1" applyBorder="1" applyAlignment="1">
      <alignment horizontal="right" wrapText="1"/>
      <protection/>
    </xf>
    <xf numFmtId="2" fontId="3" fillId="0" borderId="10" xfId="45" applyNumberFormat="1" applyFont="1" applyFill="1" applyBorder="1" applyAlignment="1">
      <alignment horizontal="right" vertical="center" wrapText="1"/>
    </xf>
    <xf numFmtId="4" fontId="3" fillId="0" borderId="10" xfId="62" applyNumberFormat="1" applyFont="1" applyFill="1" applyBorder="1" applyAlignment="1">
      <alignment horizontal="right" vertical="center" wrapText="1"/>
      <protection/>
    </xf>
    <xf numFmtId="2" fontId="4" fillId="0" borderId="10" xfId="45" applyNumberFormat="1" applyFont="1" applyFill="1" applyBorder="1" applyAlignment="1">
      <alignment horizontal="right" vertical="center" wrapText="1"/>
    </xf>
    <xf numFmtId="4" fontId="4" fillId="0" borderId="10" xfId="46" applyNumberFormat="1" applyFont="1" applyFill="1" applyBorder="1" applyAlignment="1">
      <alignment horizontal="right" vertical="center" wrapText="1"/>
    </xf>
    <xf numFmtId="179" fontId="4" fillId="0" borderId="10" xfId="46" applyNumberFormat="1" applyFont="1" applyFill="1" applyBorder="1" applyAlignment="1">
      <alignment horizontal="right" vertical="center" wrapText="1"/>
    </xf>
    <xf numFmtId="180" fontId="3" fillId="0" borderId="10" xfId="46" applyNumberFormat="1" applyFont="1" applyFill="1" applyBorder="1" applyAlignment="1">
      <alignment horizontal="right" vertical="center" wrapText="1"/>
    </xf>
    <xf numFmtId="10" fontId="4" fillId="0" borderId="10" xfId="45" applyNumberFormat="1" applyFont="1" applyFill="1" applyBorder="1" applyAlignment="1">
      <alignment horizontal="right" vertical="center" wrapText="1"/>
    </xf>
    <xf numFmtId="0" fontId="51" fillId="0" borderId="0" xfId="62" applyFont="1" applyFill="1">
      <alignment/>
      <protection/>
    </xf>
    <xf numFmtId="0" fontId="51" fillId="0" borderId="0" xfId="62" applyFont="1" applyFill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9" fillId="35" borderId="28" xfId="0" applyFont="1" applyFill="1" applyBorder="1" applyAlignment="1">
      <alignment horizontal="left" vertical="center" wrapText="1"/>
    </xf>
    <xf numFmtId="0" fontId="49" fillId="35" borderId="29" xfId="0" applyFont="1" applyFill="1" applyBorder="1" applyAlignment="1">
      <alignment horizontal="left" vertical="center" wrapText="1"/>
    </xf>
    <xf numFmtId="0" fontId="49" fillId="35" borderId="3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49" fillId="35" borderId="22" xfId="0" applyFont="1" applyFill="1" applyBorder="1" applyAlignment="1">
      <alignment horizontal="center" vertical="center" wrapText="1"/>
    </xf>
    <xf numFmtId="0" fontId="49" fillId="35" borderId="23" xfId="0" applyFont="1" applyFill="1" applyBorder="1" applyAlignment="1">
      <alignment horizontal="center" vertical="center" wrapText="1"/>
    </xf>
    <xf numFmtId="0" fontId="49" fillId="35" borderId="24" xfId="0" applyFont="1" applyFill="1" applyBorder="1" applyAlignment="1">
      <alignment horizontal="center" vertical="center" wrapText="1"/>
    </xf>
    <xf numFmtId="0" fontId="8" fillId="0" borderId="0" xfId="63" applyFont="1" applyFill="1" applyAlignment="1">
      <alignment horizontal="center"/>
      <protection/>
    </xf>
    <xf numFmtId="0" fontId="3" fillId="0" borderId="13" xfId="63" applyFont="1" applyFill="1" applyBorder="1" applyAlignment="1">
      <alignment horizontal="left"/>
      <protection/>
    </xf>
    <xf numFmtId="0" fontId="3" fillId="0" borderId="16" xfId="63" applyFont="1" applyFill="1" applyBorder="1" applyAlignment="1">
      <alignment horizontal="left"/>
      <protection/>
    </xf>
    <xf numFmtId="0" fontId="3" fillId="0" borderId="12" xfId="63" applyFont="1" applyFill="1" applyBorder="1" applyAlignment="1">
      <alignment horizontal="left"/>
      <protection/>
    </xf>
    <xf numFmtId="0" fontId="4" fillId="0" borderId="10" xfId="63" applyFont="1" applyFill="1" applyBorder="1" applyAlignment="1">
      <alignment horizontal="left"/>
      <protection/>
    </xf>
    <xf numFmtId="0" fontId="3" fillId="0" borderId="10" xfId="63" applyFont="1" applyFill="1" applyBorder="1" applyAlignment="1">
      <alignment horizontal="left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left" vertical="center" wrapText="1"/>
      <protection/>
    </xf>
    <xf numFmtId="0" fontId="3" fillId="0" borderId="16" xfId="63" applyFont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4" fillId="0" borderId="16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3" fillId="0" borderId="13" xfId="63" applyFont="1" applyBorder="1" applyAlignment="1">
      <alignment horizontal="left" vertical="center"/>
      <protection/>
    </xf>
    <xf numFmtId="0" fontId="3" fillId="0" borderId="16" xfId="63" applyFont="1" applyBorder="1" applyAlignment="1">
      <alignment horizontal="left" vertic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3" fillId="0" borderId="31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 textRotation="90"/>
      <protection/>
    </xf>
    <xf numFmtId="0" fontId="3" fillId="0" borderId="11" xfId="63" applyFont="1" applyFill="1" applyBorder="1" applyAlignment="1">
      <alignment horizontal="center" vertical="center" textRotation="90"/>
      <protection/>
    </xf>
    <xf numFmtId="0" fontId="3" fillId="0" borderId="17" xfId="63" applyFont="1" applyFill="1" applyBorder="1" applyAlignment="1">
      <alignment horizontal="center" vertical="center" textRotation="90"/>
      <protection/>
    </xf>
    <xf numFmtId="0" fontId="3" fillId="0" borderId="13" xfId="63" applyFont="1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/>
      <protection/>
    </xf>
    <xf numFmtId="0" fontId="3" fillId="0" borderId="13" xfId="63" applyFont="1" applyFill="1" applyBorder="1" applyAlignment="1">
      <alignment horizontal="center"/>
      <protection/>
    </xf>
    <xf numFmtId="0" fontId="3" fillId="0" borderId="16" xfId="63" applyFont="1" applyFill="1" applyBorder="1" applyAlignment="1">
      <alignment horizontal="center"/>
      <protection/>
    </xf>
    <xf numFmtId="0" fontId="3" fillId="0" borderId="12" xfId="63" applyFont="1" applyFill="1" applyBorder="1" applyAlignment="1">
      <alignment horizontal="center"/>
      <protection/>
    </xf>
    <xf numFmtId="170" fontId="3" fillId="0" borderId="18" xfId="63" applyNumberFormat="1" applyFont="1" applyFill="1" applyBorder="1" applyAlignment="1">
      <alignment horizontal="center" vertical="center" wrapText="1"/>
      <protection/>
    </xf>
    <xf numFmtId="170" fontId="3" fillId="0" borderId="31" xfId="63" applyNumberFormat="1" applyFont="1" applyFill="1" applyBorder="1" applyAlignment="1">
      <alignment horizontal="center" vertical="center" wrapText="1"/>
      <protection/>
    </xf>
    <xf numFmtId="170" fontId="3" fillId="0" borderId="21" xfId="63" applyNumberFormat="1" applyFont="1" applyFill="1" applyBorder="1" applyAlignment="1">
      <alignment horizontal="center" vertical="center" wrapText="1"/>
      <protection/>
    </xf>
    <xf numFmtId="170" fontId="3" fillId="0" borderId="15" xfId="63" applyNumberFormat="1" applyFont="1" applyFill="1" applyBorder="1" applyAlignment="1">
      <alignment horizontal="center" vertical="center" wrapText="1"/>
      <protection/>
    </xf>
    <xf numFmtId="170" fontId="3" fillId="0" borderId="11" xfId="63" applyNumberFormat="1" applyFont="1" applyFill="1" applyBorder="1" applyAlignment="1">
      <alignment horizontal="center" vertical="center" wrapText="1"/>
      <protection/>
    </xf>
    <xf numFmtId="170" fontId="3" fillId="0" borderId="17" xfId="63" applyNumberFormat="1" applyFont="1" applyFill="1" applyBorder="1" applyAlignment="1">
      <alignment horizontal="center" vertical="center" wrapText="1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3" fillId="0" borderId="31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3" fontId="3" fillId="0" borderId="15" xfId="63" applyNumberFormat="1" applyFont="1" applyFill="1" applyBorder="1" applyAlignment="1">
      <alignment horizontal="center" vertical="center" wrapText="1"/>
      <protection/>
    </xf>
    <xf numFmtId="3" fontId="3" fillId="0" borderId="11" xfId="63" applyNumberFormat="1" applyFont="1" applyFill="1" applyBorder="1" applyAlignment="1">
      <alignment horizontal="center" vertical="center" wrapText="1"/>
      <protection/>
    </xf>
    <xf numFmtId="3" fontId="3" fillId="0" borderId="17" xfId="63" applyNumberFormat="1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168" fontId="3" fillId="0" borderId="15" xfId="63" applyNumberFormat="1" applyFont="1" applyFill="1" applyBorder="1" applyAlignment="1">
      <alignment horizontal="center" vertical="center" wrapText="1"/>
      <protection/>
    </xf>
    <xf numFmtId="168" fontId="3" fillId="0" borderId="11" xfId="63" applyNumberFormat="1" applyFont="1" applyFill="1" applyBorder="1" applyAlignment="1">
      <alignment horizontal="center" vertical="center" wrapText="1"/>
      <protection/>
    </xf>
    <xf numFmtId="168" fontId="3" fillId="0" borderId="17" xfId="63" applyNumberFormat="1" applyFont="1" applyFill="1" applyBorder="1" applyAlignment="1">
      <alignment horizontal="center" vertical="center" wrapText="1"/>
      <protection/>
    </xf>
    <xf numFmtId="4" fontId="3" fillId="0" borderId="15" xfId="63" applyNumberFormat="1" applyFont="1" applyFill="1" applyBorder="1" applyAlignment="1">
      <alignment horizontal="center" vertical="center" wrapText="1"/>
      <protection/>
    </xf>
    <xf numFmtId="4" fontId="3" fillId="0" borderId="11" xfId="63" applyNumberFormat="1" applyFont="1" applyFill="1" applyBorder="1" applyAlignment="1">
      <alignment horizontal="center" vertical="center" wrapText="1"/>
      <protection/>
    </xf>
    <xf numFmtId="4" fontId="3" fillId="0" borderId="17" xfId="63" applyNumberFormat="1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textRotation="90" wrapText="1"/>
      <protection/>
    </xf>
    <xf numFmtId="0" fontId="3" fillId="0" borderId="10" xfId="62" applyFont="1" applyFill="1" applyBorder="1" applyAlignment="1">
      <alignment horizontal="center" wrapText="1"/>
      <protection/>
    </xf>
    <xf numFmtId="0" fontId="51" fillId="0" borderId="0" xfId="62" applyFont="1" applyFill="1" applyAlignment="1">
      <alignment horizontal="left"/>
      <protection/>
    </xf>
    <xf numFmtId="0" fontId="3" fillId="0" borderId="10" xfId="62" applyFont="1" applyFill="1" applyBorder="1" applyAlignment="1">
      <alignment wrapText="1"/>
      <protection/>
    </xf>
    <xf numFmtId="0" fontId="3" fillId="0" borderId="13" xfId="62" applyFont="1" applyFill="1" applyBorder="1" applyAlignment="1">
      <alignment vertical="top" wrapText="1"/>
      <protection/>
    </xf>
    <xf numFmtId="0" fontId="3" fillId="0" borderId="16" xfId="62" applyFont="1" applyFill="1" applyBorder="1" applyAlignment="1">
      <alignment vertical="top" wrapText="1"/>
      <protection/>
    </xf>
    <xf numFmtId="0" fontId="3" fillId="0" borderId="12" xfId="62" applyFont="1" applyFill="1" applyBorder="1" applyAlignment="1">
      <alignment vertical="top" wrapText="1"/>
      <protection/>
    </xf>
    <xf numFmtId="0" fontId="3" fillId="0" borderId="13" xfId="62" applyFont="1" applyFill="1" applyBorder="1" applyAlignment="1">
      <alignment horizontal="left" wrapText="1"/>
      <protection/>
    </xf>
    <xf numFmtId="0" fontId="3" fillId="0" borderId="16" xfId="62" applyFont="1" applyFill="1" applyBorder="1" applyAlignment="1">
      <alignment horizontal="left" wrapText="1"/>
      <protection/>
    </xf>
    <xf numFmtId="0" fontId="3" fillId="0" borderId="12" xfId="62" applyFont="1" applyFill="1" applyBorder="1" applyAlignment="1">
      <alignment horizontal="left" wrapText="1"/>
      <protection/>
    </xf>
    <xf numFmtId="0" fontId="4" fillId="0" borderId="13" xfId="62" applyFont="1" applyFill="1" applyBorder="1" applyAlignment="1">
      <alignment horizontal="left" vertical="center" wrapText="1"/>
      <protection/>
    </xf>
    <xf numFmtId="0" fontId="4" fillId="0" borderId="16" xfId="62" applyFont="1" applyFill="1" applyBorder="1" applyAlignment="1">
      <alignment horizontal="left" vertical="center" wrapText="1"/>
      <protection/>
    </xf>
    <xf numFmtId="0" fontId="4" fillId="0" borderId="12" xfId="62" applyFont="1" applyFill="1" applyBorder="1" applyAlignment="1">
      <alignment horizontal="left" vertical="center" wrapText="1"/>
      <protection/>
    </xf>
    <xf numFmtId="0" fontId="51" fillId="0" borderId="0" xfId="62" applyFont="1" applyFill="1" applyAlignment="1">
      <alignment horizontal="center"/>
      <protection/>
    </xf>
    <xf numFmtId="0" fontId="3" fillId="0" borderId="13" xfId="62" applyFont="1" applyFill="1" applyBorder="1" applyAlignment="1">
      <alignment horizontal="left" vertical="center" wrapText="1"/>
      <protection/>
    </xf>
    <xf numFmtId="0" fontId="3" fillId="0" borderId="16" xfId="62" applyFont="1" applyFill="1" applyBorder="1" applyAlignment="1">
      <alignment horizontal="left" vertical="center" wrapText="1"/>
      <protection/>
    </xf>
    <xf numFmtId="0" fontId="3" fillId="0" borderId="12" xfId="62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166" fontId="3" fillId="0" borderId="0" xfId="47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6" fontId="3" fillId="0" borderId="0" xfId="47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1">
      <selection activeCell="B1" sqref="B1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584</v>
      </c>
      <c r="C1" s="4"/>
    </row>
    <row r="2" spans="2:3" ht="12.75">
      <c r="B2" s="4" t="s">
        <v>494</v>
      </c>
      <c r="C2" s="4"/>
    </row>
    <row r="3" spans="2:3" ht="12.75">
      <c r="B3" s="4" t="s">
        <v>327</v>
      </c>
      <c r="C3" s="4"/>
    </row>
    <row r="4" spans="2:3" ht="12.75">
      <c r="B4" s="103" t="s">
        <v>328</v>
      </c>
      <c r="C4" s="4"/>
    </row>
    <row r="5" spans="2:3" ht="12.75">
      <c r="B5" s="4" t="s">
        <v>329</v>
      </c>
      <c r="C5" s="4"/>
    </row>
    <row r="6" spans="2:3" ht="12.75">
      <c r="B6" s="4" t="s">
        <v>495</v>
      </c>
      <c r="C6" s="4"/>
    </row>
    <row r="7" spans="2:3" ht="12.75">
      <c r="B7" s="4"/>
      <c r="C7" s="4"/>
    </row>
    <row r="8" spans="2:6" ht="12.75">
      <c r="B8" s="316" t="s">
        <v>582</v>
      </c>
      <c r="C8" s="316"/>
      <c r="D8" s="316"/>
      <c r="E8" s="316"/>
      <c r="F8" s="316"/>
    </row>
    <row r="9" spans="2:6" ht="12.75">
      <c r="B9" s="316" t="s">
        <v>224</v>
      </c>
      <c r="C9" s="316"/>
      <c r="D9" s="316"/>
      <c r="E9" s="316"/>
      <c r="F9" s="316"/>
    </row>
    <row r="10" spans="2:6" ht="12.75">
      <c r="B10" s="317" t="s">
        <v>583</v>
      </c>
      <c r="C10" s="317"/>
      <c r="D10" s="317"/>
      <c r="E10" s="317"/>
      <c r="F10" s="317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7" t="s">
        <v>369</v>
      </c>
      <c r="C12" s="6" t="s">
        <v>0</v>
      </c>
      <c r="D12" s="6" t="s">
        <v>1</v>
      </c>
      <c r="E12" s="6" t="s">
        <v>2</v>
      </c>
      <c r="F12" s="107" t="s">
        <v>3</v>
      </c>
      <c r="G12" s="98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8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493</v>
      </c>
      <c r="D14" s="9" t="s">
        <v>225</v>
      </c>
      <c r="E14" s="29">
        <f>SUM(E15+E16+E22+E29+E30)</f>
        <v>264730</v>
      </c>
      <c r="F14" s="29">
        <f>F15+F16+F22+F29+F30</f>
        <v>360846</v>
      </c>
      <c r="G14" s="98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4"/>
      <c r="B15" s="6" t="s">
        <v>226</v>
      </c>
      <c r="C15" s="26" t="s">
        <v>331</v>
      </c>
      <c r="D15" s="9" t="s">
        <v>227</v>
      </c>
      <c r="E15" s="29">
        <v>45828</v>
      </c>
      <c r="F15" s="29">
        <v>47519</v>
      </c>
      <c r="G15" s="98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332</v>
      </c>
      <c r="D16" s="9" t="s">
        <v>228</v>
      </c>
      <c r="E16" s="29">
        <f>SUM(E17+E18+E19+E20+E21)</f>
        <v>180931</v>
      </c>
      <c r="F16" s="29">
        <f>SUM(F17:F21)</f>
        <v>275356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229</v>
      </c>
      <c r="C17" s="3" t="s">
        <v>230</v>
      </c>
      <c r="D17" s="9" t="s">
        <v>231</v>
      </c>
      <c r="E17" s="40">
        <v>46987</v>
      </c>
      <c r="F17" s="40">
        <v>46987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232</v>
      </c>
      <c r="C18" s="2" t="s">
        <v>233</v>
      </c>
      <c r="D18" s="9" t="s">
        <v>234</v>
      </c>
      <c r="E18" s="40">
        <v>133944</v>
      </c>
      <c r="F18" s="40">
        <v>228369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235</v>
      </c>
      <c r="C19" s="2" t="s">
        <v>236</v>
      </c>
      <c r="D19" s="9" t="s">
        <v>237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238</v>
      </c>
      <c r="C20" s="2" t="s">
        <v>239</v>
      </c>
      <c r="D20" s="9" t="s">
        <v>240</v>
      </c>
      <c r="E20" s="40">
        <v>0</v>
      </c>
      <c r="F20" s="40">
        <v>0</v>
      </c>
      <c r="G20" s="98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330</v>
      </c>
      <c r="D21" s="106" t="s">
        <v>241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333</v>
      </c>
      <c r="D22" s="106" t="s">
        <v>242</v>
      </c>
      <c r="E22" s="40">
        <f>SUM(E23+E24+E25+E26+E27+E28)</f>
        <v>37936</v>
      </c>
      <c r="F22" s="40">
        <f>SUM(F23:F28)</f>
        <v>37936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244</v>
      </c>
      <c r="D23" s="106" t="s">
        <v>243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334</v>
      </c>
      <c r="D24" s="106" t="s">
        <v>245</v>
      </c>
      <c r="E24" s="40"/>
      <c r="F24" s="40"/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335</v>
      </c>
      <c r="D25" s="106" t="s">
        <v>246</v>
      </c>
      <c r="E25" s="40">
        <v>0</v>
      </c>
      <c r="F25" s="40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336</v>
      </c>
      <c r="D26" s="106" t="s">
        <v>247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337</v>
      </c>
      <c r="D27" s="106" t="s">
        <v>248</v>
      </c>
      <c r="E27" s="40"/>
      <c r="F27" s="40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>
      <c r="A28" s="4"/>
      <c r="B28" s="6" t="s">
        <v>251</v>
      </c>
      <c r="C28" s="2" t="s">
        <v>338</v>
      </c>
      <c r="D28" s="106" t="s">
        <v>249</v>
      </c>
      <c r="E28" s="40">
        <v>37936</v>
      </c>
      <c r="F28" s="40">
        <v>37936</v>
      </c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253</v>
      </c>
      <c r="D29" s="106" t="s">
        <v>250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339</v>
      </c>
      <c r="D30" s="106" t="s">
        <v>252</v>
      </c>
      <c r="E30" s="29">
        <v>35</v>
      </c>
      <c r="F30" s="29">
        <v>35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340</v>
      </c>
      <c r="D31" s="106" t="s">
        <v>254</v>
      </c>
      <c r="E31" s="29">
        <f>SUM(E32+E36+E42+E45+E48+E51+E52+E53)</f>
        <v>153558</v>
      </c>
      <c r="F31" s="29">
        <f>SUM(F32+F36+F42+F45+F48+F51+F52+F53)</f>
        <v>155054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341</v>
      </c>
      <c r="D32" s="106" t="s">
        <v>255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258</v>
      </c>
      <c r="D33" s="106" t="s">
        <v>256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342</v>
      </c>
      <c r="D34" s="106" t="s">
        <v>257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343</v>
      </c>
      <c r="D35" s="106" t="s">
        <v>259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344</v>
      </c>
      <c r="D36" s="106" t="s">
        <v>260</v>
      </c>
      <c r="E36" s="40">
        <f>SUM(E37+E38+E39+E40+E41)</f>
        <v>5678</v>
      </c>
      <c r="F36" s="40">
        <v>7174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263</v>
      </c>
      <c r="D37" s="106" t="s">
        <v>261</v>
      </c>
      <c r="E37" s="40">
        <v>39</v>
      </c>
      <c r="F37" s="40">
        <v>18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345</v>
      </c>
      <c r="D38" s="106" t="s">
        <v>262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346</v>
      </c>
      <c r="D39" s="106" t="s">
        <v>264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347</v>
      </c>
      <c r="D40" s="106" t="s">
        <v>265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2.5">
      <c r="A41" s="4"/>
      <c r="B41" s="107" t="s">
        <v>366</v>
      </c>
      <c r="C41" s="2" t="s">
        <v>348</v>
      </c>
      <c r="D41" s="106" t="s">
        <v>266</v>
      </c>
      <c r="E41" s="29">
        <v>5639</v>
      </c>
      <c r="F41" s="29">
        <v>7156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7">
        <v>42</v>
      </c>
      <c r="C42" s="26" t="s">
        <v>351</v>
      </c>
      <c r="D42" s="106" t="s">
        <v>267</v>
      </c>
      <c r="E42" s="29">
        <f>SUM(E43+E44)</f>
        <v>24104</v>
      </c>
      <c r="F42" s="29">
        <f>F43+F44</f>
        <v>24104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33.75">
      <c r="A43" s="4"/>
      <c r="B43" s="107" t="s">
        <v>367</v>
      </c>
      <c r="C43" s="105" t="s">
        <v>350</v>
      </c>
      <c r="D43" s="106" t="s">
        <v>268</v>
      </c>
      <c r="E43" s="29">
        <v>24104</v>
      </c>
      <c r="F43" s="29">
        <v>24104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05" t="s">
        <v>349</v>
      </c>
      <c r="D44" s="106" t="s">
        <v>269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352</v>
      </c>
      <c r="D45" s="106" t="s">
        <v>271</v>
      </c>
      <c r="E45" s="29">
        <f>SUM(E46+E47)</f>
        <v>0</v>
      </c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270</v>
      </c>
      <c r="D46" s="106" t="s">
        <v>273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272</v>
      </c>
      <c r="D47" s="106" t="s">
        <v>274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353</v>
      </c>
      <c r="D48" s="106" t="s">
        <v>276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275</v>
      </c>
      <c r="D49" s="106" t="s">
        <v>278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277</v>
      </c>
      <c r="D50" s="106" t="s">
        <v>280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279</v>
      </c>
      <c r="D51" s="106" t="s">
        <v>281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354</v>
      </c>
      <c r="D52" s="106" t="s">
        <v>282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355</v>
      </c>
      <c r="D53" s="106" t="s">
        <v>283</v>
      </c>
      <c r="E53" s="29">
        <v>123776</v>
      </c>
      <c r="F53" s="29">
        <v>123776</v>
      </c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6" t="s">
        <v>486</v>
      </c>
      <c r="D54" s="106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8"/>
      <c r="B55" s="6"/>
      <c r="C55" s="26" t="s">
        <v>356</v>
      </c>
      <c r="D55" s="106" t="s">
        <v>284</v>
      </c>
      <c r="E55" s="29">
        <f>SUM(E14-E31)</f>
        <v>111172</v>
      </c>
      <c r="F55" s="29">
        <f>SUM(F14-F31)</f>
        <v>205792</v>
      </c>
      <c r="G55" s="4"/>
      <c r="H55" s="9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8"/>
      <c r="B56" s="6"/>
      <c r="C56" s="99" t="s">
        <v>357</v>
      </c>
      <c r="D56" s="106" t="s">
        <v>285</v>
      </c>
      <c r="E56" s="29">
        <f>SUM(E57+E61+E64+E68+E69-E72+E75)</f>
        <v>111172</v>
      </c>
      <c r="F56" s="29">
        <f>F57+F61+F64+F68+F69-F72+F75</f>
        <v>205792</v>
      </c>
      <c r="G56" s="98"/>
      <c r="H56" s="9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358</v>
      </c>
      <c r="D57" s="106" t="s">
        <v>286</v>
      </c>
      <c r="E57" s="29">
        <f>E58+E59</f>
        <v>134760199</v>
      </c>
      <c r="F57" s="29">
        <f>F58+F59</f>
        <v>134760199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5" t="s">
        <v>359</v>
      </c>
      <c r="D58" s="106" t="s">
        <v>288</v>
      </c>
      <c r="E58" s="29">
        <v>134760199</v>
      </c>
      <c r="F58" s="29">
        <v>134760199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287</v>
      </c>
      <c r="D59" s="106" t="s">
        <v>289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3.25" customHeight="1">
      <c r="A60" s="4"/>
      <c r="B60" s="6">
        <v>513</v>
      </c>
      <c r="C60" s="247" t="s">
        <v>487</v>
      </c>
      <c r="D60" s="106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100" t="s">
        <v>360</v>
      </c>
      <c r="D61" s="106" t="s">
        <v>291</v>
      </c>
      <c r="E61" s="29">
        <f>E62+E63</f>
        <v>2619595</v>
      </c>
      <c r="F61" s="29">
        <f>F62+F63</f>
        <v>2619595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290</v>
      </c>
      <c r="D62" s="106" t="s">
        <v>293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292</v>
      </c>
      <c r="D63" s="106" t="s">
        <v>294</v>
      </c>
      <c r="E63" s="29">
        <v>2619595</v>
      </c>
      <c r="F63" s="29">
        <v>2619595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361</v>
      </c>
      <c r="D64" s="106" t="s">
        <v>296</v>
      </c>
      <c r="E64" s="29">
        <f>SUM(E65+E66+E67)</f>
        <v>-27762579</v>
      </c>
      <c r="F64" s="29">
        <f>F65+F66+F67</f>
        <v>-27668154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8"/>
      <c r="B65" s="6">
        <v>530</v>
      </c>
      <c r="C65" s="3" t="s">
        <v>295</v>
      </c>
      <c r="D65" s="106" t="s">
        <v>298</v>
      </c>
      <c r="E65" s="29">
        <v>-27762579</v>
      </c>
      <c r="F65" s="29">
        <v>-27668154</v>
      </c>
      <c r="G65" s="4"/>
      <c r="H65" s="9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297</v>
      </c>
      <c r="D66" s="106" t="s">
        <v>299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5" t="s">
        <v>362</v>
      </c>
      <c r="D67" s="106" t="s">
        <v>300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301</v>
      </c>
      <c r="D68" s="106" t="s">
        <v>302</v>
      </c>
      <c r="E68" s="29"/>
      <c r="F68" s="29"/>
      <c r="G68" s="115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363</v>
      </c>
      <c r="D69" s="106" t="s">
        <v>303</v>
      </c>
      <c r="E69" s="29">
        <f>SUM(E70+E71)</f>
        <v>0</v>
      </c>
      <c r="F69" s="29">
        <f>F70+F71</f>
        <v>0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304</v>
      </c>
      <c r="D70" s="106" t="s">
        <v>305</v>
      </c>
      <c r="E70" s="29"/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306</v>
      </c>
      <c r="D71" s="106" t="s">
        <v>307</v>
      </c>
      <c r="E71" s="29"/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308</v>
      </c>
      <c r="D72" s="106" t="s">
        <v>309</v>
      </c>
      <c r="E72" s="29">
        <f>SUM(E73+E74)</f>
        <v>109402366</v>
      </c>
      <c r="F72" s="29">
        <f>F73+F74</f>
        <v>109402171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310</v>
      </c>
      <c r="D73" s="106" t="s">
        <v>311</v>
      </c>
      <c r="E73" s="29">
        <v>109402171</v>
      </c>
      <c r="F73" s="29">
        <v>109402171</v>
      </c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01">
        <v>561</v>
      </c>
      <c r="C74" s="102" t="s">
        <v>312</v>
      </c>
      <c r="D74" s="9" t="s">
        <v>313</v>
      </c>
      <c r="E74" s="48">
        <v>195</v>
      </c>
      <c r="F74" s="48"/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364</v>
      </c>
      <c r="D75" s="9" t="s">
        <v>314</v>
      </c>
      <c r="E75" s="48">
        <f>SUM(E76+E77)</f>
        <v>-103677</v>
      </c>
      <c r="F75" s="48">
        <f>F76+F77</f>
        <v>-103677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315</v>
      </c>
      <c r="D76" s="9" t="s">
        <v>316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317</v>
      </c>
      <c r="D77" s="9" t="s">
        <v>318</v>
      </c>
      <c r="E77" s="29">
        <v>-103677</v>
      </c>
      <c r="F77" s="29">
        <v>-103677</v>
      </c>
      <c r="G77" s="5"/>
      <c r="H77" s="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319</v>
      </c>
      <c r="D78" s="9" t="s">
        <v>320</v>
      </c>
      <c r="E78" s="29">
        <v>134760199</v>
      </c>
      <c r="F78" s="29">
        <v>134760199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365</v>
      </c>
      <c r="D79" s="9" t="s">
        <v>321</v>
      </c>
      <c r="E79" s="243">
        <f>SUM(E55/E78)</f>
        <v>0.0008249616787817299</v>
      </c>
      <c r="F79" s="243">
        <f>F55/F78</f>
        <v>0.0015270977746181572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322</v>
      </c>
      <c r="D80" s="9" t="s">
        <v>323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324</v>
      </c>
      <c r="D81" s="9" t="s">
        <v>325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318" t="s">
        <v>164</v>
      </c>
      <c r="D83" s="318"/>
      <c r="E83" s="319" t="s">
        <v>368</v>
      </c>
      <c r="F83" s="320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496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46">
      <selection activeCell="I20" sqref="I20"/>
    </sheetView>
  </sheetViews>
  <sheetFormatPr defaultColWidth="9.140625" defaultRowHeight="12.75"/>
  <cols>
    <col min="1" max="1" width="36.00390625" style="124" customWidth="1"/>
    <col min="2" max="2" width="8.8515625" style="124" customWidth="1"/>
    <col min="3" max="3" width="9.140625" style="124" customWidth="1"/>
    <col min="4" max="4" width="4.140625" style="124" customWidth="1"/>
    <col min="5" max="5" width="7.8515625" style="124" customWidth="1"/>
    <col min="6" max="6" width="3.57421875" style="124" customWidth="1"/>
    <col min="7" max="7" width="8.8515625" style="124" customWidth="1"/>
    <col min="8" max="8" width="3.8515625" style="124" customWidth="1"/>
    <col min="9" max="9" width="11.140625" style="124" customWidth="1"/>
    <col min="10" max="10" width="3.57421875" style="124" customWidth="1"/>
    <col min="11" max="11" width="10.28125" style="124" customWidth="1"/>
    <col min="12" max="12" width="3.7109375" style="124" customWidth="1"/>
    <col min="13" max="13" width="9.7109375" style="124" customWidth="1"/>
    <col min="14" max="14" width="3.7109375" style="124" customWidth="1"/>
    <col min="15" max="15" width="9.140625" style="124" customWidth="1"/>
    <col min="16" max="16" width="4.28125" style="124" customWidth="1"/>
    <col min="17" max="17" width="8.8515625" style="123" customWidth="1"/>
    <col min="18" max="16384" width="9.140625" style="125" customWidth="1"/>
  </cols>
  <sheetData>
    <row r="1" spans="1:6" ht="12.75">
      <c r="A1" s="4" t="s">
        <v>585</v>
      </c>
      <c r="B1" s="4"/>
      <c r="C1"/>
      <c r="D1"/>
      <c r="E1"/>
      <c r="F1"/>
    </row>
    <row r="2" spans="1:6" ht="12.75">
      <c r="A2" s="4" t="s">
        <v>494</v>
      </c>
      <c r="B2" s="4"/>
      <c r="C2"/>
      <c r="D2"/>
      <c r="E2"/>
      <c r="F2"/>
    </row>
    <row r="3" spans="1:6" ht="12.75">
      <c r="A3" s="4" t="s">
        <v>327</v>
      </c>
      <c r="B3" s="4"/>
      <c r="C3"/>
      <c r="D3"/>
      <c r="E3"/>
      <c r="F3"/>
    </row>
    <row r="4" spans="1:6" ht="12.75">
      <c r="A4" s="103" t="s">
        <v>328</v>
      </c>
      <c r="B4" s="4"/>
      <c r="C4"/>
      <c r="D4"/>
      <c r="E4"/>
      <c r="F4"/>
    </row>
    <row r="5" spans="1:6" ht="12.75">
      <c r="A5" s="4" t="s">
        <v>329</v>
      </c>
      <c r="B5" s="4"/>
      <c r="C5"/>
      <c r="D5"/>
      <c r="E5"/>
      <c r="F5"/>
    </row>
    <row r="6" spans="1:6" ht="12.75">
      <c r="A6" s="4" t="s">
        <v>495</v>
      </c>
      <c r="B6" s="4"/>
      <c r="C6"/>
      <c r="D6"/>
      <c r="E6"/>
      <c r="F6"/>
    </row>
    <row r="7" spans="1:19" s="133" customFormat="1" ht="12.75">
      <c r="A7" s="123"/>
      <c r="B7" s="123"/>
      <c r="C7" s="123"/>
      <c r="D7" s="123"/>
      <c r="E7" s="126"/>
      <c r="F7" s="123"/>
      <c r="G7" s="127"/>
      <c r="H7" s="123"/>
      <c r="I7" s="123"/>
      <c r="J7" s="123"/>
      <c r="K7" s="127"/>
      <c r="L7" s="123"/>
      <c r="M7" s="128"/>
      <c r="N7" s="129"/>
      <c r="O7" s="130"/>
      <c r="P7" s="131"/>
      <c r="Q7" s="130"/>
      <c r="R7" s="132"/>
      <c r="S7" s="132"/>
    </row>
    <row r="8" spans="1:19" s="133" customFormat="1" ht="12.75">
      <c r="A8" s="239" t="s">
        <v>639</v>
      </c>
      <c r="B8" s="123"/>
      <c r="C8" s="123"/>
      <c r="D8" s="123"/>
      <c r="E8" s="126"/>
      <c r="F8" s="123"/>
      <c r="G8" s="127"/>
      <c r="H8" s="123"/>
      <c r="I8" s="123"/>
      <c r="J8" s="123"/>
      <c r="K8" s="127"/>
      <c r="L8" s="123"/>
      <c r="M8" s="134"/>
      <c r="N8" s="129"/>
      <c r="O8" s="130"/>
      <c r="P8" s="131"/>
      <c r="Q8" s="130"/>
      <c r="R8" s="132"/>
      <c r="S8" s="132"/>
    </row>
    <row r="9" spans="1:19" s="133" customFormat="1" ht="12.75">
      <c r="A9" s="123"/>
      <c r="B9" s="123"/>
      <c r="C9" s="123"/>
      <c r="D9" s="123"/>
      <c r="E9" s="126"/>
      <c r="F9" s="123"/>
      <c r="G9" s="127"/>
      <c r="H9" s="123"/>
      <c r="I9" s="123"/>
      <c r="J9" s="123"/>
      <c r="K9" s="127"/>
      <c r="L9" s="123"/>
      <c r="M9" s="134"/>
      <c r="N9" s="129"/>
      <c r="O9" s="130"/>
      <c r="P9" s="131"/>
      <c r="Q9" s="130"/>
      <c r="R9" s="132"/>
      <c r="S9" s="132"/>
    </row>
    <row r="10" spans="1:19" s="133" customFormat="1" ht="12.75">
      <c r="A10" s="417" t="s">
        <v>447</v>
      </c>
      <c r="B10" s="418"/>
      <c r="C10" s="419"/>
      <c r="D10" s="411" t="s">
        <v>1</v>
      </c>
      <c r="E10" s="429" t="s">
        <v>118</v>
      </c>
      <c r="F10" s="411" t="s">
        <v>1</v>
      </c>
      <c r="G10" s="435" t="s">
        <v>448</v>
      </c>
      <c r="H10" s="411" t="s">
        <v>1</v>
      </c>
      <c r="I10" s="385" t="s">
        <v>449</v>
      </c>
      <c r="J10" s="411" t="s">
        <v>1</v>
      </c>
      <c r="K10" s="435" t="s">
        <v>450</v>
      </c>
      <c r="L10" s="411" t="s">
        <v>1</v>
      </c>
      <c r="M10" s="438" t="s">
        <v>120</v>
      </c>
      <c r="N10" s="411" t="s">
        <v>1</v>
      </c>
      <c r="O10" s="420" t="s">
        <v>451</v>
      </c>
      <c r="P10" s="411" t="s">
        <v>1</v>
      </c>
      <c r="Q10" s="423" t="s">
        <v>127</v>
      </c>
      <c r="R10" s="132"/>
      <c r="S10" s="132"/>
    </row>
    <row r="11" spans="1:19" s="133" customFormat="1" ht="12.75">
      <c r="A11" s="426" t="s">
        <v>452</v>
      </c>
      <c r="B11" s="402" t="s">
        <v>453</v>
      </c>
      <c r="C11" s="385" t="s">
        <v>454</v>
      </c>
      <c r="D11" s="412"/>
      <c r="E11" s="430"/>
      <c r="F11" s="412"/>
      <c r="G11" s="436"/>
      <c r="H11" s="412"/>
      <c r="I11" s="386"/>
      <c r="J11" s="412"/>
      <c r="K11" s="436"/>
      <c r="L11" s="412"/>
      <c r="M11" s="439"/>
      <c r="N11" s="412"/>
      <c r="O11" s="421"/>
      <c r="P11" s="412"/>
      <c r="Q11" s="424"/>
      <c r="R11" s="132"/>
      <c r="S11" s="132"/>
    </row>
    <row r="12" spans="1:19" s="133" customFormat="1" ht="12.75">
      <c r="A12" s="427"/>
      <c r="B12" s="403"/>
      <c r="C12" s="386"/>
      <c r="D12" s="412"/>
      <c r="E12" s="430"/>
      <c r="F12" s="412"/>
      <c r="G12" s="436"/>
      <c r="H12" s="412"/>
      <c r="I12" s="386"/>
      <c r="J12" s="412"/>
      <c r="K12" s="436"/>
      <c r="L12" s="412"/>
      <c r="M12" s="439"/>
      <c r="N12" s="412"/>
      <c r="O12" s="421"/>
      <c r="P12" s="412"/>
      <c r="Q12" s="424"/>
      <c r="R12" s="132"/>
      <c r="S12" s="132"/>
    </row>
    <row r="13" spans="1:19" s="133" customFormat="1" ht="12.75">
      <c r="A13" s="428"/>
      <c r="B13" s="404"/>
      <c r="C13" s="387"/>
      <c r="D13" s="412"/>
      <c r="E13" s="431"/>
      <c r="F13" s="412"/>
      <c r="G13" s="437"/>
      <c r="H13" s="412"/>
      <c r="I13" s="387"/>
      <c r="J13" s="412"/>
      <c r="K13" s="437"/>
      <c r="L13" s="412"/>
      <c r="M13" s="440"/>
      <c r="N13" s="412"/>
      <c r="O13" s="422"/>
      <c r="P13" s="412"/>
      <c r="Q13" s="425"/>
      <c r="R13" s="132"/>
      <c r="S13" s="132"/>
    </row>
    <row r="14" spans="1:19" s="133" customFormat="1" ht="12.75">
      <c r="A14" s="432">
        <v>1</v>
      </c>
      <c r="B14" s="433"/>
      <c r="C14" s="434"/>
      <c r="D14" s="413"/>
      <c r="E14" s="137">
        <v>2</v>
      </c>
      <c r="F14" s="413"/>
      <c r="G14" s="138">
        <v>3</v>
      </c>
      <c r="H14" s="413"/>
      <c r="I14" s="136">
        <v>4</v>
      </c>
      <c r="J14" s="413"/>
      <c r="K14" s="138">
        <v>5</v>
      </c>
      <c r="L14" s="413"/>
      <c r="M14" s="139">
        <v>6</v>
      </c>
      <c r="N14" s="413"/>
      <c r="O14" s="138">
        <v>7</v>
      </c>
      <c r="P14" s="413"/>
      <c r="Q14" s="138">
        <v>8</v>
      </c>
      <c r="R14" s="132"/>
      <c r="S14" s="132"/>
    </row>
    <row r="15" spans="1:19" s="133" customFormat="1" ht="12.75">
      <c r="A15" s="140" t="s">
        <v>326</v>
      </c>
      <c r="B15" s="140"/>
      <c r="C15" s="141"/>
      <c r="D15" s="142">
        <v>601</v>
      </c>
      <c r="E15" s="143"/>
      <c r="F15" s="142">
        <v>612</v>
      </c>
      <c r="G15" s="144"/>
      <c r="H15" s="142">
        <v>623</v>
      </c>
      <c r="I15" s="145"/>
      <c r="J15" s="142">
        <v>634</v>
      </c>
      <c r="K15" s="144"/>
      <c r="L15" s="142">
        <v>645</v>
      </c>
      <c r="M15" s="146"/>
      <c r="N15" s="142">
        <v>656</v>
      </c>
      <c r="O15" s="147"/>
      <c r="P15" s="142">
        <v>667</v>
      </c>
      <c r="Q15" s="148"/>
      <c r="R15" s="132"/>
      <c r="S15" s="132"/>
    </row>
    <row r="16" spans="1:19" s="133" customFormat="1" ht="13.5" thickBot="1">
      <c r="A16" s="149" t="s">
        <v>38</v>
      </c>
      <c r="B16" s="149"/>
      <c r="C16" s="150"/>
      <c r="D16" s="135">
        <v>602</v>
      </c>
      <c r="E16" s="151"/>
      <c r="F16" s="135">
        <v>613</v>
      </c>
      <c r="G16" s="152"/>
      <c r="H16" s="135">
        <v>624</v>
      </c>
      <c r="I16" s="153"/>
      <c r="J16" s="135">
        <v>635</v>
      </c>
      <c r="K16" s="152"/>
      <c r="L16" s="135">
        <v>646</v>
      </c>
      <c r="M16" s="154"/>
      <c r="N16" s="135">
        <v>657</v>
      </c>
      <c r="O16" s="155"/>
      <c r="P16" s="135">
        <v>668</v>
      </c>
      <c r="Q16" s="156"/>
      <c r="R16" s="132"/>
      <c r="S16" s="132"/>
    </row>
    <row r="17" spans="1:19" s="133" customFormat="1" ht="13.5" thickBot="1">
      <c r="A17" s="265" t="s">
        <v>587</v>
      </c>
      <c r="B17" s="266" t="s">
        <v>532</v>
      </c>
      <c r="C17" s="266" t="s">
        <v>531</v>
      </c>
      <c r="D17" s="135"/>
      <c r="E17" s="267">
        <v>311306</v>
      </c>
      <c r="F17" s="135"/>
      <c r="G17" s="267">
        <v>1</v>
      </c>
      <c r="H17" s="135"/>
      <c r="I17" s="268">
        <v>311306</v>
      </c>
      <c r="J17" s="135"/>
      <c r="K17" s="267">
        <v>0</v>
      </c>
      <c r="L17" s="135"/>
      <c r="M17" s="267">
        <v>0</v>
      </c>
      <c r="N17" s="135"/>
      <c r="O17" s="267">
        <v>36.974756</v>
      </c>
      <c r="P17" s="135"/>
      <c r="Q17" s="267">
        <v>0</v>
      </c>
      <c r="R17" s="132"/>
      <c r="S17" s="132"/>
    </row>
    <row r="18" spans="1:19" s="133" customFormat="1" ht="13.5" thickBot="1">
      <c r="A18" s="265" t="s">
        <v>588</v>
      </c>
      <c r="B18" s="266" t="s">
        <v>532</v>
      </c>
      <c r="C18" s="266" t="s">
        <v>533</v>
      </c>
      <c r="D18" s="135"/>
      <c r="E18" s="267">
        <v>42615</v>
      </c>
      <c r="F18" s="135"/>
      <c r="G18" s="267">
        <v>1</v>
      </c>
      <c r="H18" s="135"/>
      <c r="I18" s="268">
        <v>42615</v>
      </c>
      <c r="J18" s="135"/>
      <c r="K18" s="267">
        <v>0</v>
      </c>
      <c r="L18" s="135"/>
      <c r="M18" s="267">
        <v>0</v>
      </c>
      <c r="N18" s="135"/>
      <c r="O18" s="267">
        <v>1.916577</v>
      </c>
      <c r="P18" s="135"/>
      <c r="Q18" s="267">
        <v>0</v>
      </c>
      <c r="R18" s="132"/>
      <c r="S18" s="132"/>
    </row>
    <row r="19" spans="1:19" s="133" customFormat="1" ht="13.5" thickBot="1">
      <c r="A19" s="265" t="s">
        <v>589</v>
      </c>
      <c r="B19" s="266" t="s">
        <v>532</v>
      </c>
      <c r="C19" s="266" t="s">
        <v>534</v>
      </c>
      <c r="D19" s="135"/>
      <c r="E19" s="267">
        <v>67108</v>
      </c>
      <c r="F19" s="135"/>
      <c r="G19" s="267">
        <v>0.3</v>
      </c>
      <c r="H19" s="135"/>
      <c r="I19" s="268">
        <v>20132.4</v>
      </c>
      <c r="J19" s="135"/>
      <c r="K19" s="267">
        <v>0</v>
      </c>
      <c r="L19" s="135"/>
      <c r="M19" s="267">
        <v>0</v>
      </c>
      <c r="N19" s="135"/>
      <c r="O19" s="267">
        <v>5.741144</v>
      </c>
      <c r="P19" s="135"/>
      <c r="Q19" s="267">
        <v>0</v>
      </c>
      <c r="R19" s="132"/>
      <c r="S19" s="132"/>
    </row>
    <row r="20" spans="1:19" s="133" customFormat="1" ht="13.5" thickBot="1">
      <c r="A20" s="265" t="s">
        <v>590</v>
      </c>
      <c r="B20" s="266" t="s">
        <v>532</v>
      </c>
      <c r="C20" s="266" t="s">
        <v>535</v>
      </c>
      <c r="D20" s="135"/>
      <c r="E20" s="267">
        <v>108085</v>
      </c>
      <c r="F20" s="135"/>
      <c r="G20" s="267">
        <v>1</v>
      </c>
      <c r="H20" s="135"/>
      <c r="I20" s="268">
        <v>108085</v>
      </c>
      <c r="J20" s="135"/>
      <c r="K20" s="267">
        <v>0</v>
      </c>
      <c r="L20" s="135"/>
      <c r="M20" s="267">
        <v>0</v>
      </c>
      <c r="N20" s="135"/>
      <c r="O20" s="267">
        <v>7.474711</v>
      </c>
      <c r="P20" s="135"/>
      <c r="Q20" s="267">
        <v>0</v>
      </c>
      <c r="R20" s="132"/>
      <c r="S20" s="132"/>
    </row>
    <row r="21" spans="1:19" s="133" customFormat="1" ht="13.5" thickBot="1">
      <c r="A21" s="265" t="s">
        <v>591</v>
      </c>
      <c r="B21" s="266" t="s">
        <v>532</v>
      </c>
      <c r="C21" s="266" t="s">
        <v>536</v>
      </c>
      <c r="D21" s="135"/>
      <c r="E21" s="267">
        <v>100</v>
      </c>
      <c r="F21" s="135"/>
      <c r="G21" s="268">
        <v>2010</v>
      </c>
      <c r="H21" s="135"/>
      <c r="I21" s="268">
        <v>201000</v>
      </c>
      <c r="J21" s="135"/>
      <c r="K21" s="267">
        <v>0</v>
      </c>
      <c r="L21" s="135"/>
      <c r="M21" s="267">
        <v>0</v>
      </c>
      <c r="N21" s="135"/>
      <c r="O21" s="267">
        <v>0.440301</v>
      </c>
      <c r="P21" s="135"/>
      <c r="Q21" s="267">
        <v>0</v>
      </c>
      <c r="R21" s="132"/>
      <c r="S21" s="132"/>
    </row>
    <row r="22" spans="1:19" s="133" customFormat="1" ht="13.5" thickBot="1">
      <c r="A22" s="265" t="s">
        <v>592</v>
      </c>
      <c r="B22" s="266" t="s">
        <v>532</v>
      </c>
      <c r="C22" s="266" t="s">
        <v>537</v>
      </c>
      <c r="D22" s="135"/>
      <c r="E22" s="267">
        <v>9985689</v>
      </c>
      <c r="F22" s="135"/>
      <c r="G22" s="267">
        <v>1</v>
      </c>
      <c r="H22" s="135"/>
      <c r="I22" s="268">
        <v>9985689</v>
      </c>
      <c r="J22" s="135"/>
      <c r="K22" s="267">
        <v>0</v>
      </c>
      <c r="L22" s="135"/>
      <c r="M22" s="267">
        <v>0</v>
      </c>
      <c r="N22" s="135"/>
      <c r="O22" s="267">
        <v>1.369619</v>
      </c>
      <c r="P22" s="135"/>
      <c r="Q22" s="267">
        <v>0</v>
      </c>
      <c r="R22" s="132"/>
      <c r="S22" s="132"/>
    </row>
    <row r="23" spans="1:17" s="133" customFormat="1" ht="23.25" thickBot="1">
      <c r="A23" s="265" t="s">
        <v>593</v>
      </c>
      <c r="B23" s="266" t="s">
        <v>532</v>
      </c>
      <c r="C23" s="266" t="s">
        <v>538</v>
      </c>
      <c r="D23" s="135"/>
      <c r="E23" s="267">
        <v>232418</v>
      </c>
      <c r="F23" s="135"/>
      <c r="G23" s="267">
        <v>1</v>
      </c>
      <c r="H23" s="135"/>
      <c r="I23" s="268">
        <v>232418</v>
      </c>
      <c r="J23" s="135"/>
      <c r="K23" s="267">
        <v>0</v>
      </c>
      <c r="L23" s="135"/>
      <c r="M23" s="267">
        <v>0</v>
      </c>
      <c r="N23" s="135"/>
      <c r="O23" s="267">
        <v>6.192849</v>
      </c>
      <c r="P23" s="135"/>
      <c r="Q23" s="267">
        <v>0</v>
      </c>
    </row>
    <row r="24" spans="1:17" s="133" customFormat="1" ht="23.25" thickBot="1">
      <c r="A24" s="265" t="s">
        <v>594</v>
      </c>
      <c r="B24" s="266" t="s">
        <v>532</v>
      </c>
      <c r="C24" s="266" t="s">
        <v>539</v>
      </c>
      <c r="D24" s="135"/>
      <c r="E24" s="267">
        <v>113737</v>
      </c>
      <c r="F24" s="135"/>
      <c r="G24" s="267">
        <v>1</v>
      </c>
      <c r="H24" s="135"/>
      <c r="I24" s="268">
        <v>113737</v>
      </c>
      <c r="J24" s="135"/>
      <c r="K24" s="267">
        <v>0</v>
      </c>
      <c r="L24" s="135"/>
      <c r="M24" s="267">
        <v>0</v>
      </c>
      <c r="N24" s="135"/>
      <c r="O24" s="267">
        <v>31.407868</v>
      </c>
      <c r="P24" s="135"/>
      <c r="Q24" s="267">
        <v>0</v>
      </c>
    </row>
    <row r="25" spans="1:19" s="133" customFormat="1" ht="23.25" customHeight="1" thickBot="1">
      <c r="A25" s="265" t="s">
        <v>595</v>
      </c>
      <c r="B25" s="266" t="s">
        <v>532</v>
      </c>
      <c r="C25" s="266" t="s">
        <v>540</v>
      </c>
      <c r="D25" s="135"/>
      <c r="E25" s="267">
        <v>21373</v>
      </c>
      <c r="F25" s="135"/>
      <c r="G25" s="267">
        <v>1</v>
      </c>
      <c r="H25" s="135"/>
      <c r="I25" s="268">
        <v>21373</v>
      </c>
      <c r="J25" s="135"/>
      <c r="K25" s="267">
        <v>0</v>
      </c>
      <c r="L25" s="135"/>
      <c r="M25" s="267">
        <v>0</v>
      </c>
      <c r="N25" s="135"/>
      <c r="O25" s="267">
        <v>6.828216</v>
      </c>
      <c r="P25" s="135"/>
      <c r="Q25" s="267">
        <v>0</v>
      </c>
      <c r="R25" s="132"/>
      <c r="S25" s="132"/>
    </row>
    <row r="26" spans="1:17" s="133" customFormat="1" ht="13.5" thickBot="1">
      <c r="A26" s="265" t="s">
        <v>596</v>
      </c>
      <c r="B26" s="266" t="s">
        <v>532</v>
      </c>
      <c r="C26" s="266" t="s">
        <v>541</v>
      </c>
      <c r="D26" s="135"/>
      <c r="E26" s="267">
        <v>108589</v>
      </c>
      <c r="F26" s="135"/>
      <c r="G26" s="267">
        <v>1</v>
      </c>
      <c r="H26" s="135"/>
      <c r="I26" s="268">
        <v>108589</v>
      </c>
      <c r="J26" s="135"/>
      <c r="K26" s="267">
        <v>0</v>
      </c>
      <c r="L26" s="135"/>
      <c r="M26" s="267">
        <v>0</v>
      </c>
      <c r="N26" s="135"/>
      <c r="O26" s="267">
        <v>1.963563</v>
      </c>
      <c r="P26" s="135"/>
      <c r="Q26" s="267">
        <v>0</v>
      </c>
    </row>
    <row r="27" spans="1:17" s="133" customFormat="1" ht="23.25" thickBot="1">
      <c r="A27" s="265" t="s">
        <v>597</v>
      </c>
      <c r="B27" s="266" t="s">
        <v>532</v>
      </c>
      <c r="C27" s="266" t="s">
        <v>542</v>
      </c>
      <c r="D27" s="135"/>
      <c r="E27" s="267">
        <v>298150</v>
      </c>
      <c r="F27" s="135"/>
      <c r="G27" s="267">
        <v>1</v>
      </c>
      <c r="H27" s="135"/>
      <c r="I27" s="268">
        <v>298150</v>
      </c>
      <c r="J27" s="135"/>
      <c r="K27" s="267">
        <v>0</v>
      </c>
      <c r="L27" s="135"/>
      <c r="M27" s="267">
        <v>0</v>
      </c>
      <c r="N27" s="135"/>
      <c r="O27" s="267">
        <v>28.535551</v>
      </c>
      <c r="P27" s="135"/>
      <c r="Q27" s="267">
        <v>0</v>
      </c>
    </row>
    <row r="28" spans="1:21" s="133" customFormat="1" ht="12.75" customHeight="1" thickBot="1">
      <c r="A28" s="265" t="s">
        <v>598</v>
      </c>
      <c r="B28" s="266" t="s">
        <v>532</v>
      </c>
      <c r="C28" s="266" t="s">
        <v>543</v>
      </c>
      <c r="D28" s="135"/>
      <c r="E28" s="267">
        <v>472361</v>
      </c>
      <c r="F28" s="135"/>
      <c r="G28" s="267">
        <v>1</v>
      </c>
      <c r="H28" s="135"/>
      <c r="I28" s="268">
        <v>472361</v>
      </c>
      <c r="J28" s="135"/>
      <c r="K28" s="267">
        <v>0</v>
      </c>
      <c r="L28" s="135"/>
      <c r="M28" s="267">
        <v>0</v>
      </c>
      <c r="N28" s="135"/>
      <c r="O28" s="267">
        <v>1.638237</v>
      </c>
      <c r="P28" s="135"/>
      <c r="Q28" s="267">
        <v>0</v>
      </c>
      <c r="R28" s="132"/>
      <c r="S28" s="132"/>
      <c r="T28" s="193"/>
      <c r="U28" s="193"/>
    </row>
    <row r="29" spans="1:21" s="133" customFormat="1" ht="12.75" customHeight="1" thickBot="1">
      <c r="A29" s="265" t="s">
        <v>599</v>
      </c>
      <c r="B29" s="266" t="s">
        <v>532</v>
      </c>
      <c r="C29" s="266" t="s">
        <v>544</v>
      </c>
      <c r="D29" s="135"/>
      <c r="E29" s="267">
        <v>7264</v>
      </c>
      <c r="F29" s="135"/>
      <c r="G29" s="267">
        <v>1</v>
      </c>
      <c r="H29" s="135"/>
      <c r="I29" s="268">
        <v>7264</v>
      </c>
      <c r="J29" s="135"/>
      <c r="K29" s="267">
        <v>0</v>
      </c>
      <c r="L29" s="135"/>
      <c r="M29" s="267">
        <v>0</v>
      </c>
      <c r="N29" s="135"/>
      <c r="O29" s="267">
        <v>0.1441</v>
      </c>
      <c r="P29" s="135"/>
      <c r="Q29" s="267">
        <v>0</v>
      </c>
      <c r="R29" s="132"/>
      <c r="S29" s="132"/>
      <c r="T29" s="193"/>
      <c r="U29" s="193"/>
    </row>
    <row r="30" spans="1:21" s="133" customFormat="1" ht="13.5" thickBot="1">
      <c r="A30" s="265" t="s">
        <v>600</v>
      </c>
      <c r="B30" s="266" t="s">
        <v>532</v>
      </c>
      <c r="C30" s="266" t="s">
        <v>545</v>
      </c>
      <c r="D30" s="135"/>
      <c r="E30" s="267">
        <v>2542722</v>
      </c>
      <c r="F30" s="135"/>
      <c r="G30" s="267">
        <v>1</v>
      </c>
      <c r="H30" s="135"/>
      <c r="I30" s="268">
        <v>2542722</v>
      </c>
      <c r="J30" s="135"/>
      <c r="K30" s="267">
        <v>0</v>
      </c>
      <c r="L30" s="135"/>
      <c r="M30" s="267">
        <v>0</v>
      </c>
      <c r="N30" s="135"/>
      <c r="O30" s="267">
        <v>11.898965</v>
      </c>
      <c r="P30" s="135"/>
      <c r="Q30" s="267">
        <v>0</v>
      </c>
      <c r="R30" s="132"/>
      <c r="S30" s="132"/>
      <c r="T30" s="193"/>
      <c r="U30" s="193"/>
    </row>
    <row r="31" spans="1:21" s="133" customFormat="1" ht="13.5" thickBot="1">
      <c r="A31" s="265" t="s">
        <v>601</v>
      </c>
      <c r="B31" s="266" t="s">
        <v>532</v>
      </c>
      <c r="C31" s="266" t="s">
        <v>546</v>
      </c>
      <c r="D31" s="135"/>
      <c r="E31" s="267">
        <v>34469</v>
      </c>
      <c r="F31" s="135"/>
      <c r="G31" s="267">
        <v>1</v>
      </c>
      <c r="H31" s="135"/>
      <c r="I31" s="268">
        <v>34469</v>
      </c>
      <c r="J31" s="135"/>
      <c r="K31" s="267">
        <v>0</v>
      </c>
      <c r="L31" s="135"/>
      <c r="M31" s="267">
        <v>0</v>
      </c>
      <c r="N31" s="135"/>
      <c r="O31" s="267">
        <v>1.552553</v>
      </c>
      <c r="P31" s="135"/>
      <c r="Q31" s="267">
        <v>0</v>
      </c>
      <c r="R31" s="132"/>
      <c r="S31" s="132"/>
      <c r="T31" s="193"/>
      <c r="U31" s="193"/>
    </row>
    <row r="32" spans="1:21" s="133" customFormat="1" ht="23.25" thickBot="1">
      <c r="A32" s="265" t="s">
        <v>602</v>
      </c>
      <c r="B32" s="266" t="s">
        <v>532</v>
      </c>
      <c r="C32" s="266" t="s">
        <v>547</v>
      </c>
      <c r="D32" s="135"/>
      <c r="E32" s="267">
        <v>1042945</v>
      </c>
      <c r="F32" s="135"/>
      <c r="G32" s="267">
        <v>1</v>
      </c>
      <c r="H32" s="135"/>
      <c r="I32" s="268">
        <v>1042945</v>
      </c>
      <c r="J32" s="135"/>
      <c r="K32" s="267">
        <v>0</v>
      </c>
      <c r="L32" s="135"/>
      <c r="M32" s="267">
        <v>0</v>
      </c>
      <c r="N32" s="135"/>
      <c r="O32" s="267">
        <v>3.103121</v>
      </c>
      <c r="P32" s="135"/>
      <c r="Q32" s="267">
        <v>0</v>
      </c>
      <c r="R32" s="193"/>
      <c r="S32" s="193"/>
      <c r="T32" s="132"/>
      <c r="U32" s="132"/>
    </row>
    <row r="33" spans="1:21" s="133" customFormat="1" ht="13.5" thickBot="1">
      <c r="A33" s="265" t="s">
        <v>603</v>
      </c>
      <c r="B33" s="266" t="s">
        <v>532</v>
      </c>
      <c r="C33" s="266" t="s">
        <v>548</v>
      </c>
      <c r="D33" s="135"/>
      <c r="E33" s="267">
        <v>61626</v>
      </c>
      <c r="F33" s="135"/>
      <c r="G33" s="267">
        <v>1</v>
      </c>
      <c r="H33" s="135"/>
      <c r="I33" s="268">
        <v>61626</v>
      </c>
      <c r="J33" s="135"/>
      <c r="K33" s="267">
        <v>0</v>
      </c>
      <c r="L33" s="135"/>
      <c r="M33" s="267">
        <v>0</v>
      </c>
      <c r="N33" s="135"/>
      <c r="O33" s="267">
        <v>3.537735</v>
      </c>
      <c r="P33" s="135"/>
      <c r="Q33" s="267">
        <v>0</v>
      </c>
      <c r="R33" s="193"/>
      <c r="S33" s="193"/>
      <c r="T33" s="132"/>
      <c r="U33" s="132"/>
    </row>
    <row r="34" spans="1:17" s="133" customFormat="1" ht="13.5" thickBot="1">
      <c r="A34" s="265" t="s">
        <v>604</v>
      </c>
      <c r="B34" s="266" t="s">
        <v>532</v>
      </c>
      <c r="C34" s="266" t="s">
        <v>549</v>
      </c>
      <c r="D34" s="135"/>
      <c r="E34" s="267">
        <v>880151</v>
      </c>
      <c r="F34" s="135"/>
      <c r="G34" s="267">
        <v>1</v>
      </c>
      <c r="H34" s="135"/>
      <c r="I34" s="268">
        <v>880151</v>
      </c>
      <c r="J34" s="135"/>
      <c r="K34" s="267">
        <v>0</v>
      </c>
      <c r="L34" s="135"/>
      <c r="M34" s="267">
        <v>0</v>
      </c>
      <c r="N34" s="135"/>
      <c r="O34" s="267">
        <v>18.144604</v>
      </c>
      <c r="P34" s="135"/>
      <c r="Q34" s="267">
        <v>0</v>
      </c>
    </row>
    <row r="35" spans="1:17" s="133" customFormat="1" ht="13.5" thickBot="1">
      <c r="A35" s="265" t="s">
        <v>605</v>
      </c>
      <c r="B35" s="266" t="s">
        <v>532</v>
      </c>
      <c r="C35" s="266" t="s">
        <v>550</v>
      </c>
      <c r="D35" s="135"/>
      <c r="E35" s="267">
        <v>95408</v>
      </c>
      <c r="F35" s="135"/>
      <c r="G35" s="267">
        <v>1</v>
      </c>
      <c r="H35" s="135"/>
      <c r="I35" s="268">
        <v>95408</v>
      </c>
      <c r="J35" s="135"/>
      <c r="K35" s="267">
        <v>0.2039</v>
      </c>
      <c r="L35" s="135"/>
      <c r="M35" s="268">
        <v>19453.69</v>
      </c>
      <c r="N35" s="135"/>
      <c r="O35" s="267">
        <v>1.895479</v>
      </c>
      <c r="P35" s="135"/>
      <c r="Q35" s="267">
        <v>7.348533</v>
      </c>
    </row>
    <row r="36" spans="1:17" s="133" customFormat="1" ht="23.25" thickBot="1">
      <c r="A36" s="265" t="s">
        <v>606</v>
      </c>
      <c r="B36" s="266" t="s">
        <v>552</v>
      </c>
      <c r="C36" s="266" t="s">
        <v>551</v>
      </c>
      <c r="D36" s="135"/>
      <c r="E36" s="267">
        <v>178169</v>
      </c>
      <c r="F36" s="135"/>
      <c r="G36" s="267">
        <v>0.2513</v>
      </c>
      <c r="H36" s="135"/>
      <c r="I36" s="268">
        <v>44774.86</v>
      </c>
      <c r="J36" s="135"/>
      <c r="K36" s="267">
        <v>0.0514</v>
      </c>
      <c r="L36" s="135"/>
      <c r="M36" s="268">
        <v>9157.89</v>
      </c>
      <c r="N36" s="135"/>
      <c r="O36" s="267">
        <v>0.505266</v>
      </c>
      <c r="P36" s="135"/>
      <c r="Q36" s="267">
        <v>3.459346</v>
      </c>
    </row>
    <row r="37" spans="1:17" s="133" customFormat="1" ht="13.5" thickBot="1">
      <c r="A37" s="265" t="s">
        <v>607</v>
      </c>
      <c r="B37" s="266" t="s">
        <v>532</v>
      </c>
      <c r="C37" s="266" t="s">
        <v>553</v>
      </c>
      <c r="D37" s="135"/>
      <c r="E37" s="267">
        <v>243925</v>
      </c>
      <c r="F37" s="135"/>
      <c r="G37" s="267">
        <v>1</v>
      </c>
      <c r="H37" s="135"/>
      <c r="I37" s="268">
        <v>243925</v>
      </c>
      <c r="J37" s="135"/>
      <c r="K37" s="267">
        <v>0</v>
      </c>
      <c r="L37" s="135"/>
      <c r="M37" s="267">
        <v>0</v>
      </c>
      <c r="N37" s="135"/>
      <c r="O37" s="267">
        <v>23.892268</v>
      </c>
      <c r="P37" s="135"/>
      <c r="Q37" s="267">
        <v>0</v>
      </c>
    </row>
    <row r="38" spans="1:17" s="133" customFormat="1" ht="13.5" thickBot="1">
      <c r="A38" s="265" t="s">
        <v>608</v>
      </c>
      <c r="B38" s="266" t="s">
        <v>552</v>
      </c>
      <c r="C38" s="266" t="s">
        <v>554</v>
      </c>
      <c r="D38" s="135"/>
      <c r="E38" s="267">
        <v>10275</v>
      </c>
      <c r="F38" s="135"/>
      <c r="G38" s="267">
        <v>1</v>
      </c>
      <c r="H38" s="135"/>
      <c r="I38" s="268">
        <v>10275</v>
      </c>
      <c r="J38" s="135"/>
      <c r="K38" s="267">
        <v>0.2572</v>
      </c>
      <c r="L38" s="135"/>
      <c r="M38" s="268">
        <v>2642.73</v>
      </c>
      <c r="N38" s="135"/>
      <c r="O38" s="267">
        <v>0.497565</v>
      </c>
      <c r="P38" s="135"/>
      <c r="Q38" s="267">
        <v>0.998278</v>
      </c>
    </row>
    <row r="39" spans="1:17" s="133" customFormat="1" ht="13.5" thickBot="1">
      <c r="A39" s="265" t="s">
        <v>609</v>
      </c>
      <c r="B39" s="266" t="s">
        <v>532</v>
      </c>
      <c r="C39" s="266" t="s">
        <v>555</v>
      </c>
      <c r="D39" s="135"/>
      <c r="E39" s="267">
        <v>211591</v>
      </c>
      <c r="F39" s="135"/>
      <c r="G39" s="267">
        <v>1</v>
      </c>
      <c r="H39" s="135"/>
      <c r="I39" s="268">
        <v>211591</v>
      </c>
      <c r="J39" s="135"/>
      <c r="K39" s="267">
        <v>0</v>
      </c>
      <c r="L39" s="135"/>
      <c r="M39" s="267">
        <v>0</v>
      </c>
      <c r="N39" s="135"/>
      <c r="O39" s="267">
        <v>9.393749</v>
      </c>
      <c r="P39" s="135"/>
      <c r="Q39" s="267">
        <v>0</v>
      </c>
    </row>
    <row r="40" spans="1:17" s="133" customFormat="1" ht="13.5" thickBot="1">
      <c r="A40" s="265" t="s">
        <v>610</v>
      </c>
      <c r="B40" s="266" t="s">
        <v>552</v>
      </c>
      <c r="C40" s="266" t="s">
        <v>556</v>
      </c>
      <c r="D40" s="135"/>
      <c r="E40" s="267">
        <v>10952</v>
      </c>
      <c r="F40" s="135"/>
      <c r="G40" s="267">
        <v>1</v>
      </c>
      <c r="H40" s="135"/>
      <c r="I40" s="268">
        <v>10952</v>
      </c>
      <c r="J40" s="135"/>
      <c r="K40" s="267">
        <v>0.1692</v>
      </c>
      <c r="L40" s="135"/>
      <c r="M40" s="268">
        <v>1853.08</v>
      </c>
      <c r="N40" s="135"/>
      <c r="O40" s="267">
        <v>2.289503</v>
      </c>
      <c r="P40" s="135"/>
      <c r="Q40" s="267">
        <v>0.699992</v>
      </c>
    </row>
    <row r="41" spans="1:17" s="133" customFormat="1" ht="13.5" thickBot="1">
      <c r="A41" s="265" t="s">
        <v>611</v>
      </c>
      <c r="B41" s="266" t="s">
        <v>532</v>
      </c>
      <c r="C41" s="266" t="s">
        <v>557</v>
      </c>
      <c r="D41" s="135"/>
      <c r="E41" s="267">
        <v>1977148</v>
      </c>
      <c r="F41" s="135"/>
      <c r="G41" s="267">
        <v>1</v>
      </c>
      <c r="H41" s="135"/>
      <c r="I41" s="268">
        <v>1977148</v>
      </c>
      <c r="J41" s="135"/>
      <c r="K41" s="267">
        <v>0</v>
      </c>
      <c r="L41" s="135"/>
      <c r="M41" s="267">
        <v>0</v>
      </c>
      <c r="N41" s="135"/>
      <c r="O41" s="267">
        <v>9.019816</v>
      </c>
      <c r="P41" s="135"/>
      <c r="Q41" s="267">
        <v>0</v>
      </c>
    </row>
    <row r="42" spans="1:17" s="133" customFormat="1" ht="23.25" thickBot="1">
      <c r="A42" s="265" t="s">
        <v>612</v>
      </c>
      <c r="B42" s="266" t="s">
        <v>532</v>
      </c>
      <c r="C42" s="266" t="s">
        <v>558</v>
      </c>
      <c r="D42" s="135"/>
      <c r="E42" s="267">
        <v>681341</v>
      </c>
      <c r="F42" s="135"/>
      <c r="G42" s="267">
        <v>1</v>
      </c>
      <c r="H42" s="135"/>
      <c r="I42" s="268">
        <v>681341</v>
      </c>
      <c r="J42" s="135"/>
      <c r="K42" s="267">
        <v>0</v>
      </c>
      <c r="L42" s="135"/>
      <c r="M42" s="267">
        <v>0</v>
      </c>
      <c r="N42" s="135"/>
      <c r="O42" s="267">
        <v>8.566444</v>
      </c>
      <c r="P42" s="135"/>
      <c r="Q42" s="267">
        <v>0</v>
      </c>
    </row>
    <row r="43" spans="1:17" s="133" customFormat="1" ht="13.5" thickBot="1">
      <c r="A43" s="265" t="s">
        <v>613</v>
      </c>
      <c r="B43" s="266" t="s">
        <v>532</v>
      </c>
      <c r="C43" s="266" t="s">
        <v>559</v>
      </c>
      <c r="D43" s="135"/>
      <c r="E43" s="267">
        <v>12269</v>
      </c>
      <c r="F43" s="135"/>
      <c r="G43" s="267">
        <v>10</v>
      </c>
      <c r="H43" s="135"/>
      <c r="I43" s="268">
        <v>122690</v>
      </c>
      <c r="J43" s="135"/>
      <c r="K43" s="267">
        <v>0</v>
      </c>
      <c r="L43" s="135"/>
      <c r="M43" s="267">
        <v>0</v>
      </c>
      <c r="N43" s="135"/>
      <c r="O43" s="267">
        <v>1.394829</v>
      </c>
      <c r="P43" s="135"/>
      <c r="Q43" s="267">
        <v>0</v>
      </c>
    </row>
    <row r="44" spans="1:17" s="133" customFormat="1" ht="13.5" thickBot="1">
      <c r="A44" s="265" t="s">
        <v>614</v>
      </c>
      <c r="B44" s="266" t="s">
        <v>552</v>
      </c>
      <c r="C44" s="266" t="s">
        <v>560</v>
      </c>
      <c r="D44" s="135"/>
      <c r="E44" s="267">
        <v>41452</v>
      </c>
      <c r="F44" s="135"/>
      <c r="G44" s="267">
        <v>1</v>
      </c>
      <c r="H44" s="135"/>
      <c r="I44" s="268">
        <v>41452</v>
      </c>
      <c r="J44" s="135"/>
      <c r="K44" s="267">
        <v>0.55</v>
      </c>
      <c r="L44" s="135"/>
      <c r="M44" s="268">
        <v>22798.6</v>
      </c>
      <c r="N44" s="135"/>
      <c r="O44" s="267">
        <v>0.032827</v>
      </c>
      <c r="P44" s="135"/>
      <c r="Q44" s="267">
        <v>8.612055</v>
      </c>
    </row>
    <row r="45" spans="1:17" s="133" customFormat="1" ht="13.5" thickBot="1">
      <c r="A45" s="265" t="s">
        <v>615</v>
      </c>
      <c r="B45" s="266" t="s">
        <v>532</v>
      </c>
      <c r="C45" s="266" t="s">
        <v>561</v>
      </c>
      <c r="D45" s="135"/>
      <c r="E45" s="267">
        <v>195594</v>
      </c>
      <c r="F45" s="135"/>
      <c r="G45" s="267">
        <v>0.4794</v>
      </c>
      <c r="H45" s="135"/>
      <c r="I45" s="268">
        <v>93763.67</v>
      </c>
      <c r="J45" s="135"/>
      <c r="K45" s="267">
        <v>0.32</v>
      </c>
      <c r="L45" s="135"/>
      <c r="M45" s="268">
        <v>62590.08</v>
      </c>
      <c r="N45" s="135"/>
      <c r="O45" s="267">
        <v>2.138997</v>
      </c>
      <c r="P45" s="135"/>
      <c r="Q45" s="267">
        <v>23.643085</v>
      </c>
    </row>
    <row r="46" spans="1:17" s="133" customFormat="1" ht="13.5" thickBot="1">
      <c r="A46" s="265" t="s">
        <v>616</v>
      </c>
      <c r="B46" s="266" t="s">
        <v>532</v>
      </c>
      <c r="C46" s="266" t="s">
        <v>562</v>
      </c>
      <c r="D46" s="135"/>
      <c r="E46" s="267">
        <v>159263</v>
      </c>
      <c r="F46" s="135"/>
      <c r="G46" s="267">
        <v>1</v>
      </c>
      <c r="H46" s="135"/>
      <c r="I46" s="268">
        <v>159263</v>
      </c>
      <c r="J46" s="135"/>
      <c r="K46" s="267">
        <v>0</v>
      </c>
      <c r="L46" s="135"/>
      <c r="M46" s="267">
        <v>0</v>
      </c>
      <c r="N46" s="135"/>
      <c r="O46" s="267">
        <v>4.091181</v>
      </c>
      <c r="P46" s="135"/>
      <c r="Q46" s="267">
        <v>0</v>
      </c>
    </row>
    <row r="47" spans="1:17" s="133" customFormat="1" ht="23.25" thickBot="1">
      <c r="A47" s="265" t="s">
        <v>617</v>
      </c>
      <c r="B47" s="266" t="s">
        <v>532</v>
      </c>
      <c r="C47" s="266" t="s">
        <v>563</v>
      </c>
      <c r="D47" s="135"/>
      <c r="E47" s="267">
        <v>430250</v>
      </c>
      <c r="F47" s="135"/>
      <c r="G47" s="267">
        <v>1</v>
      </c>
      <c r="H47" s="135"/>
      <c r="I47" s="268">
        <v>430250</v>
      </c>
      <c r="J47" s="135"/>
      <c r="K47" s="267">
        <v>0</v>
      </c>
      <c r="L47" s="135"/>
      <c r="M47" s="267">
        <v>0</v>
      </c>
      <c r="N47" s="135"/>
      <c r="O47" s="267">
        <v>1.235245</v>
      </c>
      <c r="P47" s="135"/>
      <c r="Q47" s="267">
        <v>0</v>
      </c>
    </row>
    <row r="48" spans="1:17" s="133" customFormat="1" ht="13.5" thickBot="1">
      <c r="A48" s="265" t="s">
        <v>618</v>
      </c>
      <c r="B48" s="266" t="s">
        <v>532</v>
      </c>
      <c r="C48" s="266" t="s">
        <v>564</v>
      </c>
      <c r="D48" s="135"/>
      <c r="E48" s="267">
        <v>24484</v>
      </c>
      <c r="F48" s="135"/>
      <c r="G48" s="267">
        <v>1</v>
      </c>
      <c r="H48" s="135"/>
      <c r="I48" s="268">
        <v>24484</v>
      </c>
      <c r="J48" s="135"/>
      <c r="K48" s="267">
        <v>0</v>
      </c>
      <c r="L48" s="135"/>
      <c r="M48" s="267">
        <v>0</v>
      </c>
      <c r="N48" s="135"/>
      <c r="O48" s="267">
        <v>0.144089</v>
      </c>
      <c r="P48" s="135"/>
      <c r="Q48" s="267">
        <v>0</v>
      </c>
    </row>
    <row r="49" spans="1:17" s="133" customFormat="1" ht="23.25" thickBot="1">
      <c r="A49" s="265" t="s">
        <v>619</v>
      </c>
      <c r="B49" s="266" t="s">
        <v>532</v>
      </c>
      <c r="C49" s="266" t="s">
        <v>565</v>
      </c>
      <c r="D49" s="135"/>
      <c r="E49" s="267">
        <v>1969609</v>
      </c>
      <c r="F49" s="135"/>
      <c r="G49" s="267">
        <v>1</v>
      </c>
      <c r="H49" s="135"/>
      <c r="I49" s="268">
        <v>1969609</v>
      </c>
      <c r="J49" s="135"/>
      <c r="K49" s="267">
        <v>0</v>
      </c>
      <c r="L49" s="135"/>
      <c r="M49" s="267">
        <v>0</v>
      </c>
      <c r="N49" s="135"/>
      <c r="O49" s="267">
        <v>5.189412</v>
      </c>
      <c r="P49" s="135"/>
      <c r="Q49" s="267">
        <v>0</v>
      </c>
    </row>
    <row r="50" spans="1:17" s="133" customFormat="1" ht="13.5" thickBot="1">
      <c r="A50" s="265" t="s">
        <v>620</v>
      </c>
      <c r="B50" s="266" t="s">
        <v>532</v>
      </c>
      <c r="C50" s="266" t="s">
        <v>566</v>
      </c>
      <c r="D50" s="135"/>
      <c r="E50" s="267">
        <v>83234</v>
      </c>
      <c r="F50" s="135"/>
      <c r="G50" s="267">
        <v>1</v>
      </c>
      <c r="H50" s="135"/>
      <c r="I50" s="268">
        <v>83234</v>
      </c>
      <c r="J50" s="135"/>
      <c r="K50" s="267">
        <v>0</v>
      </c>
      <c r="L50" s="135"/>
      <c r="M50" s="267">
        <v>0</v>
      </c>
      <c r="N50" s="135"/>
      <c r="O50" s="267">
        <v>0.744351</v>
      </c>
      <c r="P50" s="135"/>
      <c r="Q50" s="267">
        <v>0</v>
      </c>
    </row>
    <row r="51" spans="1:17" s="133" customFormat="1" ht="23.25" thickBot="1">
      <c r="A51" s="265" t="s">
        <v>621</v>
      </c>
      <c r="B51" s="266" t="s">
        <v>532</v>
      </c>
      <c r="C51" s="266" t="s">
        <v>567</v>
      </c>
      <c r="D51" s="135"/>
      <c r="E51" s="267">
        <v>2070393</v>
      </c>
      <c r="F51" s="135"/>
      <c r="G51" s="267">
        <v>1</v>
      </c>
      <c r="H51" s="135"/>
      <c r="I51" s="268">
        <v>2070393</v>
      </c>
      <c r="J51" s="135"/>
      <c r="K51" s="267">
        <v>0</v>
      </c>
      <c r="L51" s="135"/>
      <c r="M51" s="267">
        <v>0</v>
      </c>
      <c r="N51" s="135"/>
      <c r="O51" s="267">
        <v>8.206793</v>
      </c>
      <c r="P51" s="135"/>
      <c r="Q51" s="267">
        <v>0</v>
      </c>
    </row>
    <row r="52" spans="1:17" s="133" customFormat="1" ht="13.5" thickBot="1">
      <c r="A52" s="265" t="s">
        <v>622</v>
      </c>
      <c r="B52" s="266" t="s">
        <v>532</v>
      </c>
      <c r="C52" s="266" t="s">
        <v>568</v>
      </c>
      <c r="D52" s="135"/>
      <c r="E52" s="267">
        <v>595051</v>
      </c>
      <c r="F52" s="135"/>
      <c r="G52" s="267">
        <v>1</v>
      </c>
      <c r="H52" s="135"/>
      <c r="I52" s="268">
        <v>595051</v>
      </c>
      <c r="J52" s="135"/>
      <c r="K52" s="267">
        <v>0</v>
      </c>
      <c r="L52" s="135"/>
      <c r="M52" s="267">
        <v>0</v>
      </c>
      <c r="N52" s="135"/>
      <c r="O52" s="267">
        <v>25.283587</v>
      </c>
      <c r="P52" s="135"/>
      <c r="Q52" s="267">
        <v>0</v>
      </c>
    </row>
    <row r="53" spans="1:17" s="133" customFormat="1" ht="13.5" thickBot="1">
      <c r="A53" s="265" t="s">
        <v>623</v>
      </c>
      <c r="B53" s="266" t="s">
        <v>532</v>
      </c>
      <c r="C53" s="266" t="s">
        <v>569</v>
      </c>
      <c r="D53" s="135"/>
      <c r="E53" s="267">
        <v>495493</v>
      </c>
      <c r="F53" s="135"/>
      <c r="G53" s="267">
        <v>1</v>
      </c>
      <c r="H53" s="135"/>
      <c r="I53" s="268">
        <v>495493</v>
      </c>
      <c r="J53" s="135"/>
      <c r="K53" s="267">
        <v>0</v>
      </c>
      <c r="L53" s="135"/>
      <c r="M53" s="267">
        <v>0</v>
      </c>
      <c r="N53" s="135"/>
      <c r="O53" s="267">
        <v>7.012859</v>
      </c>
      <c r="P53" s="135"/>
      <c r="Q53" s="267">
        <v>0</v>
      </c>
    </row>
    <row r="54" spans="1:17" s="133" customFormat="1" ht="13.5" thickBot="1">
      <c r="A54" s="265" t="s">
        <v>624</v>
      </c>
      <c r="B54" s="266" t="s">
        <v>552</v>
      </c>
      <c r="C54" s="266" t="s">
        <v>570</v>
      </c>
      <c r="D54" s="135"/>
      <c r="E54" s="267">
        <v>43210</v>
      </c>
      <c r="F54" s="135"/>
      <c r="G54" s="267">
        <v>1</v>
      </c>
      <c r="H54" s="135"/>
      <c r="I54" s="268">
        <v>43210</v>
      </c>
      <c r="J54" s="135"/>
      <c r="K54" s="267">
        <v>0.2438</v>
      </c>
      <c r="L54" s="135"/>
      <c r="M54" s="268">
        <v>10534.6</v>
      </c>
      <c r="N54" s="135"/>
      <c r="O54" s="267">
        <v>2.289518</v>
      </c>
      <c r="P54" s="135"/>
      <c r="Q54" s="267">
        <v>3.979392</v>
      </c>
    </row>
    <row r="55" spans="1:17" s="133" customFormat="1" ht="13.5" thickBot="1">
      <c r="A55" s="265" t="s">
        <v>625</v>
      </c>
      <c r="B55" s="266" t="s">
        <v>532</v>
      </c>
      <c r="C55" s="266" t="s">
        <v>571</v>
      </c>
      <c r="D55" s="135"/>
      <c r="E55" s="267">
        <v>837607</v>
      </c>
      <c r="F55" s="135"/>
      <c r="G55" s="267">
        <v>1</v>
      </c>
      <c r="H55" s="135"/>
      <c r="I55" s="268">
        <v>837607</v>
      </c>
      <c r="J55" s="135"/>
      <c r="K55" s="267">
        <v>0</v>
      </c>
      <c r="L55" s="135"/>
      <c r="M55" s="267">
        <v>0</v>
      </c>
      <c r="N55" s="135"/>
      <c r="O55" s="267">
        <v>29.017612</v>
      </c>
      <c r="P55" s="135"/>
      <c r="Q55" s="267">
        <v>0</v>
      </c>
    </row>
    <row r="56" spans="1:17" s="133" customFormat="1" ht="13.5" thickBot="1">
      <c r="A56" s="265" t="s">
        <v>626</v>
      </c>
      <c r="B56" s="266" t="s">
        <v>532</v>
      </c>
      <c r="C56" s="266" t="s">
        <v>572</v>
      </c>
      <c r="D56" s="135"/>
      <c r="E56" s="267">
        <v>1038</v>
      </c>
      <c r="F56" s="135"/>
      <c r="G56" s="267">
        <v>0.1545</v>
      </c>
      <c r="H56" s="135"/>
      <c r="I56" s="267">
        <v>160.4</v>
      </c>
      <c r="J56" s="135"/>
      <c r="K56" s="267">
        <v>50</v>
      </c>
      <c r="L56" s="135"/>
      <c r="M56" s="268">
        <v>51900</v>
      </c>
      <c r="N56" s="135"/>
      <c r="O56" s="267">
        <v>2.076</v>
      </c>
      <c r="P56" s="135"/>
      <c r="Q56" s="267">
        <v>19.604961</v>
      </c>
    </row>
    <row r="57" spans="1:17" s="133" customFormat="1" ht="13.5" thickBot="1">
      <c r="A57" s="265" t="s">
        <v>627</v>
      </c>
      <c r="B57" s="266" t="s">
        <v>532</v>
      </c>
      <c r="C57" s="266" t="s">
        <v>573</v>
      </c>
      <c r="D57" s="135"/>
      <c r="E57" s="267">
        <v>263993</v>
      </c>
      <c r="F57" s="135"/>
      <c r="G57" s="267">
        <v>1</v>
      </c>
      <c r="H57" s="135"/>
      <c r="I57" s="268">
        <v>263993</v>
      </c>
      <c r="J57" s="135"/>
      <c r="K57" s="267">
        <v>0</v>
      </c>
      <c r="L57" s="135"/>
      <c r="M57" s="267">
        <v>0</v>
      </c>
      <c r="N57" s="135"/>
      <c r="O57" s="267">
        <v>0.781406</v>
      </c>
      <c r="P57" s="135"/>
      <c r="Q57" s="267">
        <v>0</v>
      </c>
    </row>
    <row r="58" spans="1:17" s="133" customFormat="1" ht="12.75">
      <c r="A58" s="160"/>
      <c r="B58" s="161"/>
      <c r="C58" s="162"/>
      <c r="D58" s="163"/>
      <c r="E58" s="164"/>
      <c r="F58" s="163"/>
      <c r="G58" s="162"/>
      <c r="H58" s="163"/>
      <c r="I58" s="165">
        <f>SUM(I17:I57)</f>
        <v>26990700.33</v>
      </c>
      <c r="J58" s="163"/>
      <c r="K58" s="166"/>
      <c r="L58" s="163"/>
      <c r="M58" s="165">
        <f>SUM(M17:M57)</f>
        <v>180930.67</v>
      </c>
      <c r="N58" s="163"/>
      <c r="O58" s="167"/>
      <c r="P58" s="163"/>
      <c r="Q58" s="168">
        <f>SUM(Q17:Q57)</f>
        <v>68.345642</v>
      </c>
    </row>
    <row r="59" spans="1:17" s="133" customFormat="1" ht="13.5" thickBot="1">
      <c r="A59" s="169" t="s">
        <v>39</v>
      </c>
      <c r="B59" s="169"/>
      <c r="C59" s="170"/>
      <c r="D59" s="171">
        <v>603</v>
      </c>
      <c r="E59" s="172"/>
      <c r="F59" s="171">
        <v>614</v>
      </c>
      <c r="G59" s="172"/>
      <c r="H59" s="171">
        <v>625</v>
      </c>
      <c r="I59" s="173"/>
      <c r="J59" s="171">
        <v>636</v>
      </c>
      <c r="K59" s="173"/>
      <c r="L59" s="171">
        <v>647</v>
      </c>
      <c r="M59" s="173"/>
      <c r="N59" s="171">
        <v>658</v>
      </c>
      <c r="O59" s="173"/>
      <c r="P59" s="171">
        <v>669</v>
      </c>
      <c r="Q59" s="174"/>
    </row>
    <row r="60" spans="1:17" s="133" customFormat="1" ht="13.5" thickBot="1">
      <c r="A60" s="265" t="s">
        <v>591</v>
      </c>
      <c r="B60" s="266" t="s">
        <v>532</v>
      </c>
      <c r="C60" s="266" t="s">
        <v>575</v>
      </c>
      <c r="D60" s="267"/>
      <c r="E60" s="268">
        <v>60</v>
      </c>
      <c r="F60" s="268"/>
      <c r="G60" s="268">
        <v>3517.5</v>
      </c>
      <c r="H60" s="267"/>
      <c r="I60" s="268">
        <v>211050</v>
      </c>
      <c r="J60" s="267"/>
      <c r="K60" s="267">
        <v>0</v>
      </c>
      <c r="L60" s="171"/>
      <c r="M60" s="267">
        <v>0</v>
      </c>
      <c r="N60" s="171"/>
      <c r="O60" s="267">
        <v>0.462314</v>
      </c>
      <c r="P60" s="171"/>
      <c r="Q60" s="267">
        <v>0</v>
      </c>
    </row>
    <row r="61" spans="1:17" s="133" customFormat="1" ht="12.75">
      <c r="A61" s="157" t="s">
        <v>455</v>
      </c>
      <c r="B61" s="157"/>
      <c r="C61" s="175"/>
      <c r="D61" s="176">
        <v>604</v>
      </c>
      <c r="E61" s="177"/>
      <c r="F61" s="178">
        <v>615</v>
      </c>
      <c r="G61" s="175"/>
      <c r="H61" s="178">
        <v>626</v>
      </c>
      <c r="I61" s="179"/>
      <c r="J61" s="180">
        <v>637</v>
      </c>
      <c r="K61" s="163"/>
      <c r="L61" s="181">
        <v>648</v>
      </c>
      <c r="M61" s="179"/>
      <c r="N61" s="182">
        <v>659</v>
      </c>
      <c r="O61" s="163"/>
      <c r="P61" s="180">
        <v>670</v>
      </c>
      <c r="Q61" s="183"/>
    </row>
    <row r="62" spans="1:17" s="133" customFormat="1" ht="12.75">
      <c r="A62" s="157" t="s">
        <v>456</v>
      </c>
      <c r="B62" s="157"/>
      <c r="C62" s="184"/>
      <c r="D62" s="176">
        <v>605</v>
      </c>
      <c r="E62" s="163"/>
      <c r="F62" s="178">
        <v>616</v>
      </c>
      <c r="G62" s="185"/>
      <c r="H62" s="181">
        <v>627</v>
      </c>
      <c r="I62" s="186">
        <f>SUM(I58+I60)</f>
        <v>27201750.33</v>
      </c>
      <c r="J62" s="178">
        <v>638</v>
      </c>
      <c r="K62" s="187"/>
      <c r="L62" s="181">
        <v>649</v>
      </c>
      <c r="M62" s="186">
        <f>SUM(M58+M60)</f>
        <v>180930.67</v>
      </c>
      <c r="N62" s="188">
        <v>660</v>
      </c>
      <c r="O62" s="175"/>
      <c r="P62" s="181">
        <v>671</v>
      </c>
      <c r="Q62" s="189" t="s">
        <v>640</v>
      </c>
    </row>
    <row r="63" spans="1:17" s="133" customFormat="1" ht="12.75">
      <c r="A63" s="157"/>
      <c r="B63" s="157"/>
      <c r="C63" s="184"/>
      <c r="D63" s="176"/>
      <c r="E63" s="124"/>
      <c r="F63" s="178"/>
      <c r="G63" s="185"/>
      <c r="H63" s="181"/>
      <c r="I63" s="186"/>
      <c r="J63" s="178"/>
      <c r="K63" s="187"/>
      <c r="L63" s="181"/>
      <c r="M63" s="186"/>
      <c r="N63" s="188"/>
      <c r="O63" s="175"/>
      <c r="P63" s="181"/>
      <c r="Q63" s="189"/>
    </row>
    <row r="64" spans="1:17" s="133" customFormat="1" ht="12.75">
      <c r="A64" s="190" t="s">
        <v>457</v>
      </c>
      <c r="B64" s="190"/>
      <c r="C64" s="184"/>
      <c r="D64" s="176">
        <v>606</v>
      </c>
      <c r="E64" s="191"/>
      <c r="F64" s="178">
        <v>617</v>
      </c>
      <c r="G64" s="185"/>
      <c r="H64" s="181">
        <v>628</v>
      </c>
      <c r="I64" s="186"/>
      <c r="J64" s="178">
        <v>639</v>
      </c>
      <c r="K64" s="187"/>
      <c r="L64" s="181">
        <v>650</v>
      </c>
      <c r="M64" s="186"/>
      <c r="N64" s="188">
        <v>661</v>
      </c>
      <c r="O64" s="175"/>
      <c r="P64" s="181">
        <v>672</v>
      </c>
      <c r="Q64" s="192"/>
    </row>
    <row r="65" spans="1:17" s="133" customFormat="1" ht="12.75">
      <c r="A65" s="157" t="s">
        <v>38</v>
      </c>
      <c r="B65" s="157"/>
      <c r="C65" s="184"/>
      <c r="D65" s="176">
        <v>607</v>
      </c>
      <c r="E65" s="191"/>
      <c r="F65" s="178">
        <v>618</v>
      </c>
      <c r="G65" s="185"/>
      <c r="H65" s="181">
        <v>629</v>
      </c>
      <c r="I65" s="175"/>
      <c r="J65" s="178">
        <v>640</v>
      </c>
      <c r="K65" s="187"/>
      <c r="L65" s="181">
        <v>651</v>
      </c>
      <c r="M65" s="194"/>
      <c r="N65" s="188">
        <v>662</v>
      </c>
      <c r="O65" s="175"/>
      <c r="P65" s="181">
        <v>673</v>
      </c>
      <c r="Q65" s="175"/>
    </row>
    <row r="66" spans="1:17" s="133" customFormat="1" ht="12.75">
      <c r="A66" s="157" t="s">
        <v>39</v>
      </c>
      <c r="B66" s="157"/>
      <c r="C66" s="184"/>
      <c r="D66" s="176">
        <v>608</v>
      </c>
      <c r="E66" s="175"/>
      <c r="F66" s="176">
        <v>619</v>
      </c>
      <c r="G66" s="159"/>
      <c r="H66" s="176">
        <v>630</v>
      </c>
      <c r="I66" s="195"/>
      <c r="J66" s="178">
        <v>641</v>
      </c>
      <c r="K66" s="187"/>
      <c r="L66" s="181">
        <v>652</v>
      </c>
      <c r="M66" s="195"/>
      <c r="N66" s="181">
        <v>663</v>
      </c>
      <c r="O66" s="175"/>
      <c r="P66" s="181">
        <v>674</v>
      </c>
      <c r="Q66" s="196"/>
    </row>
    <row r="67" spans="1:17" s="133" customFormat="1" ht="12.75">
      <c r="A67" s="157" t="s">
        <v>455</v>
      </c>
      <c r="B67" s="157"/>
      <c r="C67" s="184"/>
      <c r="D67" s="176">
        <v>609</v>
      </c>
      <c r="E67" s="124"/>
      <c r="F67" s="176">
        <v>620</v>
      </c>
      <c r="G67" s="124"/>
      <c r="H67" s="176">
        <v>631</v>
      </c>
      <c r="I67" s="124"/>
      <c r="J67" s="178">
        <v>642</v>
      </c>
      <c r="K67" s="124"/>
      <c r="L67" s="181">
        <v>653</v>
      </c>
      <c r="M67" s="124"/>
      <c r="N67" s="181">
        <v>664</v>
      </c>
      <c r="O67" s="124"/>
      <c r="P67" s="181">
        <v>675</v>
      </c>
      <c r="Q67" s="158"/>
    </row>
    <row r="68" spans="1:17" s="133" customFormat="1" ht="12.75">
      <c r="A68" s="197" t="s">
        <v>458</v>
      </c>
      <c r="B68" s="198"/>
      <c r="C68" s="199"/>
      <c r="D68" s="176">
        <v>610</v>
      </c>
      <c r="E68" s="200"/>
      <c r="F68" s="176">
        <v>621</v>
      </c>
      <c r="G68" s="201"/>
      <c r="H68" s="176">
        <v>632</v>
      </c>
      <c r="I68" s="202"/>
      <c r="J68" s="178">
        <v>643</v>
      </c>
      <c r="K68" s="281"/>
      <c r="L68" s="181">
        <v>654</v>
      </c>
      <c r="M68" s="203"/>
      <c r="N68" s="181">
        <v>665</v>
      </c>
      <c r="O68" s="204"/>
      <c r="P68" s="181">
        <v>676</v>
      </c>
      <c r="Q68" s="205"/>
    </row>
    <row r="69" spans="1:17" s="133" customFormat="1" ht="13.5" thickBot="1">
      <c r="A69" s="206" t="s">
        <v>459</v>
      </c>
      <c r="B69" s="207"/>
      <c r="C69" s="207"/>
      <c r="D69" s="176">
        <v>611</v>
      </c>
      <c r="E69" s="208"/>
      <c r="F69" s="176">
        <v>622</v>
      </c>
      <c r="G69" s="209"/>
      <c r="H69" s="176">
        <v>633</v>
      </c>
      <c r="I69" s="283">
        <f>SUM(I62)</f>
        <v>27201750.33</v>
      </c>
      <c r="J69" s="178">
        <v>644</v>
      </c>
      <c r="K69" s="281"/>
      <c r="L69" s="181">
        <v>655</v>
      </c>
      <c r="M69" s="280">
        <f>SUM(M62)</f>
        <v>180930.67</v>
      </c>
      <c r="N69" s="181">
        <v>666</v>
      </c>
      <c r="O69" s="279"/>
      <c r="P69" s="181">
        <v>677</v>
      </c>
      <c r="Q69" s="276">
        <v>68.3456</v>
      </c>
    </row>
    <row r="70" spans="1:17" s="133" customFormat="1" ht="13.5" thickBot="1">
      <c r="A70" s="269"/>
      <c r="B70" s="270"/>
      <c r="C70" s="270"/>
      <c r="D70" s="271"/>
      <c r="E70" s="272"/>
      <c r="F70" s="271"/>
      <c r="G70" s="273"/>
      <c r="H70" s="284"/>
      <c r="I70" s="285">
        <v>27201750.33</v>
      </c>
      <c r="J70" s="282"/>
      <c r="K70" s="274"/>
      <c r="L70" s="277"/>
      <c r="M70" s="285">
        <v>180930.67</v>
      </c>
      <c r="N70" s="277"/>
      <c r="O70" s="275"/>
      <c r="P70" s="277"/>
      <c r="Q70" s="286">
        <v>0.683456</v>
      </c>
    </row>
    <row r="71" spans="1:17" s="133" customFormat="1" ht="12.75">
      <c r="A71" s="124"/>
      <c r="B71" s="124"/>
      <c r="C71" s="124"/>
      <c r="D71" s="124"/>
      <c r="E71" s="124"/>
      <c r="F71" s="124"/>
      <c r="G71" s="124"/>
      <c r="H71" s="124"/>
      <c r="I71" s="211"/>
      <c r="J71" s="123"/>
      <c r="K71" s="123"/>
      <c r="L71" s="123"/>
      <c r="M71" s="211"/>
      <c r="N71" s="123"/>
      <c r="O71" s="123"/>
      <c r="P71" s="278"/>
      <c r="Q71" s="123"/>
    </row>
    <row r="72" spans="1:17" s="133" customFormat="1" ht="12.75">
      <c r="A72" s="212" t="s">
        <v>460</v>
      </c>
      <c r="B72" s="212"/>
      <c r="C72" s="212"/>
      <c r="D72" s="212"/>
      <c r="E72" s="212"/>
      <c r="F72" s="124"/>
      <c r="G72" s="124"/>
      <c r="H72" s="124"/>
      <c r="I72" s="124"/>
      <c r="J72" s="213" t="s">
        <v>222</v>
      </c>
      <c r="K72" s="124"/>
      <c r="L72" s="124"/>
      <c r="M72" s="372" t="s">
        <v>461</v>
      </c>
      <c r="N72" s="372"/>
      <c r="O72" s="372"/>
      <c r="P72" s="372"/>
      <c r="Q72" s="372"/>
    </row>
    <row r="73" spans="1:17" s="133" customFormat="1" ht="12.75">
      <c r="A73" s="212" t="s">
        <v>637</v>
      </c>
      <c r="B73" s="212"/>
      <c r="C73" s="212"/>
      <c r="D73" s="212" t="s">
        <v>462</v>
      </c>
      <c r="E73" s="124"/>
      <c r="F73" s="124"/>
      <c r="G73" s="124"/>
      <c r="H73" s="124"/>
      <c r="I73" s="124"/>
      <c r="J73" s="124"/>
      <c r="K73" s="212"/>
      <c r="L73" s="124"/>
      <c r="M73" s="372" t="s">
        <v>440</v>
      </c>
      <c r="N73" s="372"/>
      <c r="O73" s="372"/>
      <c r="P73" s="372"/>
      <c r="Q73" s="372"/>
    </row>
    <row r="74" spans="1:17" s="133" customFormat="1" ht="12.75">
      <c r="A74" s="123"/>
      <c r="B74" s="123"/>
      <c r="C74" s="123"/>
      <c r="D74" s="123"/>
      <c r="E74" s="126"/>
      <c r="F74" s="123"/>
      <c r="G74" s="127"/>
      <c r="H74" s="123"/>
      <c r="I74" s="123"/>
      <c r="J74" s="123"/>
      <c r="K74" s="127"/>
      <c r="L74" s="123"/>
      <c r="M74" s="128"/>
      <c r="N74" s="123"/>
      <c r="O74" s="214"/>
      <c r="P74" s="123"/>
      <c r="Q74" s="123"/>
    </row>
    <row r="75" spans="1:17" s="133" customFormat="1" ht="12.75">
      <c r="A75" s="123"/>
      <c r="B75" s="123"/>
      <c r="C75" s="124" t="s">
        <v>463</v>
      </c>
      <c r="D75" s="123"/>
      <c r="E75" s="123"/>
      <c r="F75" s="126"/>
      <c r="G75" s="123"/>
      <c r="H75" s="123"/>
      <c r="I75" s="215"/>
      <c r="J75" s="215"/>
      <c r="K75" s="127"/>
      <c r="L75" s="123"/>
      <c r="M75" s="128"/>
      <c r="N75" s="123"/>
      <c r="O75" s="124"/>
      <c r="P75" s="123"/>
      <c r="Q75" s="123"/>
    </row>
    <row r="76" spans="1:17" s="133" customFormat="1" ht="12.75">
      <c r="A76" s="123"/>
      <c r="B76" s="123"/>
      <c r="C76" s="124" t="s">
        <v>464</v>
      </c>
      <c r="D76" s="124"/>
      <c r="E76" s="124"/>
      <c r="F76" s="124"/>
      <c r="G76" s="124"/>
      <c r="H76" s="123"/>
      <c r="I76" s="123"/>
      <c r="J76" s="123"/>
      <c r="K76" s="127"/>
      <c r="L76" s="123"/>
      <c r="M76" s="128"/>
      <c r="N76" s="123"/>
      <c r="O76" s="214"/>
      <c r="P76" s="123"/>
      <c r="Q76" s="123"/>
    </row>
    <row r="77" spans="1:17" s="133" customFormat="1" ht="12.7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3"/>
    </row>
    <row r="78" spans="1:17" s="133" customFormat="1" ht="12.7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3"/>
    </row>
    <row r="79" spans="1:17" s="133" customFormat="1" ht="12.7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3"/>
    </row>
    <row r="80" spans="1:17" s="133" customFormat="1" ht="12.7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3"/>
    </row>
    <row r="81" spans="1:17" s="133" customFormat="1" ht="12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3"/>
    </row>
    <row r="82" spans="1:17" s="133" customFormat="1" ht="12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3"/>
    </row>
    <row r="83" spans="1:17" s="133" customFormat="1" ht="12.7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3"/>
    </row>
  </sheetData>
  <sheetProtection/>
  <mergeCells count="21">
    <mergeCell ref="N10:N14"/>
    <mergeCell ref="L10:L14"/>
    <mergeCell ref="K10:K13"/>
    <mergeCell ref="I10:I13"/>
    <mergeCell ref="J10:J14"/>
    <mergeCell ref="E10:E13"/>
    <mergeCell ref="A14:C14"/>
    <mergeCell ref="F10:F14"/>
    <mergeCell ref="G10:G13"/>
    <mergeCell ref="H10:H14"/>
    <mergeCell ref="M10:M13"/>
    <mergeCell ref="A10:C10"/>
    <mergeCell ref="D10:D14"/>
    <mergeCell ref="M73:Q73"/>
    <mergeCell ref="O10:O13"/>
    <mergeCell ref="P10:P14"/>
    <mergeCell ref="Q10:Q13"/>
    <mergeCell ref="M72:Q72"/>
    <mergeCell ref="A11:A13"/>
    <mergeCell ref="B11:B13"/>
    <mergeCell ref="C11:C1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R2" sqref="R2"/>
    </sheetView>
  </sheetViews>
  <sheetFormatPr defaultColWidth="9.140625" defaultRowHeight="12.75"/>
  <cols>
    <col min="1" max="1" width="5.28125" style="0" customWidth="1"/>
  </cols>
  <sheetData>
    <row r="1" spans="1:17" ht="12.75">
      <c r="A1" s="4" t="s">
        <v>664</v>
      </c>
      <c r="B1" s="4"/>
      <c r="I1" s="288"/>
      <c r="J1" s="288"/>
      <c r="K1" s="288"/>
      <c r="L1" s="289"/>
      <c r="M1" s="289"/>
      <c r="N1" s="289"/>
      <c r="Q1" s="125"/>
    </row>
    <row r="2" spans="1:17" ht="12.75">
      <c r="A2" s="4" t="s">
        <v>494</v>
      </c>
      <c r="B2" s="4"/>
      <c r="I2" s="288"/>
      <c r="J2" s="288"/>
      <c r="K2" s="288"/>
      <c r="L2" s="289"/>
      <c r="M2" s="289"/>
      <c r="N2" s="289"/>
      <c r="Q2" s="125"/>
    </row>
    <row r="3" spans="1:17" ht="12.75">
      <c r="A3" s="4" t="s">
        <v>327</v>
      </c>
      <c r="B3" s="4"/>
      <c r="I3" s="288"/>
      <c r="J3" s="288"/>
      <c r="K3" s="288"/>
      <c r="L3" s="289"/>
      <c r="M3" s="289"/>
      <c r="N3" s="289"/>
      <c r="Q3" s="125"/>
    </row>
    <row r="4" spans="1:17" ht="12.75">
      <c r="A4" s="4" t="s">
        <v>328</v>
      </c>
      <c r="B4" s="4"/>
      <c r="I4" s="288"/>
      <c r="J4" s="288"/>
      <c r="K4" s="288"/>
      <c r="L4" s="289"/>
      <c r="M4" s="289"/>
      <c r="N4" s="289"/>
      <c r="Q4" s="125"/>
    </row>
    <row r="5" spans="1:17" ht="12.75">
      <c r="A5" s="4" t="s">
        <v>329</v>
      </c>
      <c r="B5" s="4"/>
      <c r="G5" s="77"/>
      <c r="I5" s="288"/>
      <c r="J5" s="288"/>
      <c r="K5" s="289"/>
      <c r="L5" s="289"/>
      <c r="M5" s="289"/>
      <c r="N5" s="289"/>
      <c r="Q5" s="125"/>
    </row>
    <row r="6" spans="1:17" ht="12.75">
      <c r="A6" s="4" t="s">
        <v>495</v>
      </c>
      <c r="B6" s="4"/>
      <c r="G6" s="77"/>
      <c r="I6" s="288"/>
      <c r="J6" s="288"/>
      <c r="K6" s="289"/>
      <c r="L6" s="289"/>
      <c r="M6" s="289"/>
      <c r="N6" s="289"/>
      <c r="Q6" s="125"/>
    </row>
    <row r="7" spans="1:17" ht="12.75">
      <c r="A7" s="289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Q7" s="125"/>
    </row>
    <row r="8" spans="1:17" ht="12.75">
      <c r="A8" s="290"/>
      <c r="B8" s="291" t="s">
        <v>665</v>
      </c>
      <c r="C8" s="289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Q8" s="125"/>
    </row>
    <row r="9" spans="1:17" ht="12.75">
      <c r="A9" s="292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Q9" s="125"/>
    </row>
    <row r="10" spans="1:17" ht="12.75" customHeight="1">
      <c r="A10" s="441" t="s">
        <v>642</v>
      </c>
      <c r="B10" s="443" t="s">
        <v>103</v>
      </c>
      <c r="C10" s="443"/>
      <c r="D10" s="443"/>
      <c r="E10" s="444" t="s">
        <v>1</v>
      </c>
      <c r="F10" s="441" t="s">
        <v>465</v>
      </c>
      <c r="G10" s="444" t="s">
        <v>1</v>
      </c>
      <c r="H10" s="441" t="s">
        <v>119</v>
      </c>
      <c r="I10" s="444" t="s">
        <v>1</v>
      </c>
      <c r="J10" s="441" t="s">
        <v>120</v>
      </c>
      <c r="K10" s="444" t="s">
        <v>1</v>
      </c>
      <c r="L10" s="441" t="s">
        <v>643</v>
      </c>
      <c r="M10" s="444" t="s">
        <v>1</v>
      </c>
      <c r="N10" s="441" t="s">
        <v>127</v>
      </c>
      <c r="Q10" s="218"/>
    </row>
    <row r="11" spans="1:17" ht="19.5" customHeight="1">
      <c r="A11" s="442"/>
      <c r="B11" s="293" t="s">
        <v>452</v>
      </c>
      <c r="C11" s="293" t="s">
        <v>453</v>
      </c>
      <c r="D11" s="293" t="s">
        <v>644</v>
      </c>
      <c r="E11" s="444"/>
      <c r="F11" s="442"/>
      <c r="G11" s="444"/>
      <c r="H11" s="442"/>
      <c r="I11" s="444"/>
      <c r="J11" s="442"/>
      <c r="K11" s="444"/>
      <c r="L11" s="442"/>
      <c r="M11" s="444"/>
      <c r="N11" s="442"/>
      <c r="Q11" s="218"/>
    </row>
    <row r="12" spans="1:17" ht="12.75">
      <c r="A12" s="294">
        <v>1</v>
      </c>
      <c r="B12" s="445">
        <v>2</v>
      </c>
      <c r="C12" s="445"/>
      <c r="D12" s="445"/>
      <c r="E12" s="444"/>
      <c r="F12" s="293">
        <v>3</v>
      </c>
      <c r="G12" s="444"/>
      <c r="H12" s="293">
        <v>4</v>
      </c>
      <c r="I12" s="444"/>
      <c r="J12" s="293">
        <v>5</v>
      </c>
      <c r="K12" s="444"/>
      <c r="L12" s="293">
        <v>6</v>
      </c>
      <c r="M12" s="444"/>
      <c r="N12" s="293">
        <v>7</v>
      </c>
      <c r="Q12" s="218"/>
    </row>
    <row r="13" spans="1:17" ht="12.75">
      <c r="A13" s="293" t="s">
        <v>5</v>
      </c>
      <c r="B13" s="447" t="s">
        <v>645</v>
      </c>
      <c r="C13" s="447"/>
      <c r="D13" s="447"/>
      <c r="E13" s="293">
        <v>733</v>
      </c>
      <c r="F13" s="295" t="s">
        <v>646</v>
      </c>
      <c r="G13" s="293">
        <v>750</v>
      </c>
      <c r="H13" s="295" t="s">
        <v>646</v>
      </c>
      <c r="I13" s="293">
        <v>767</v>
      </c>
      <c r="J13" s="295" t="s">
        <v>646</v>
      </c>
      <c r="K13" s="293">
        <v>784</v>
      </c>
      <c r="L13" s="295" t="s">
        <v>646</v>
      </c>
      <c r="M13" s="293">
        <v>801</v>
      </c>
      <c r="N13" s="295" t="s">
        <v>646</v>
      </c>
      <c r="Q13" s="218"/>
    </row>
    <row r="14" spans="1:17" ht="12.75">
      <c r="A14" s="293" t="s">
        <v>647</v>
      </c>
      <c r="B14" s="447" t="s">
        <v>648</v>
      </c>
      <c r="C14" s="447"/>
      <c r="D14" s="447"/>
      <c r="E14" s="296">
        <v>734</v>
      </c>
      <c r="F14" s="297" t="s">
        <v>646</v>
      </c>
      <c r="G14" s="296">
        <v>751</v>
      </c>
      <c r="H14" s="297" t="s">
        <v>646</v>
      </c>
      <c r="I14" s="296">
        <v>768</v>
      </c>
      <c r="J14" s="297" t="s">
        <v>646</v>
      </c>
      <c r="K14" s="293">
        <v>785</v>
      </c>
      <c r="L14" s="297" t="s">
        <v>646</v>
      </c>
      <c r="M14" s="296">
        <v>802</v>
      </c>
      <c r="N14" s="297" t="s">
        <v>646</v>
      </c>
      <c r="Q14" s="218"/>
    </row>
    <row r="15" spans="1:17" ht="12.75" customHeight="1">
      <c r="A15" s="293" t="s">
        <v>649</v>
      </c>
      <c r="B15" s="447" t="s">
        <v>650</v>
      </c>
      <c r="C15" s="447"/>
      <c r="D15" s="447"/>
      <c r="E15" s="296">
        <v>735</v>
      </c>
      <c r="F15" s="297" t="s">
        <v>646</v>
      </c>
      <c r="G15" s="296">
        <v>752</v>
      </c>
      <c r="H15" s="297" t="s">
        <v>646</v>
      </c>
      <c r="I15" s="296">
        <v>769</v>
      </c>
      <c r="J15" s="297" t="s">
        <v>646</v>
      </c>
      <c r="K15" s="293">
        <v>786</v>
      </c>
      <c r="L15" s="297" t="s">
        <v>646</v>
      </c>
      <c r="M15" s="296">
        <v>803</v>
      </c>
      <c r="N15" s="297" t="s">
        <v>646</v>
      </c>
      <c r="Q15" s="218"/>
    </row>
    <row r="16" spans="1:17" ht="12.75">
      <c r="A16" s="293" t="s">
        <v>651</v>
      </c>
      <c r="B16" s="458" t="s">
        <v>652</v>
      </c>
      <c r="C16" s="459"/>
      <c r="D16" s="460"/>
      <c r="E16" s="293">
        <v>736</v>
      </c>
      <c r="F16" s="293" t="s">
        <v>646</v>
      </c>
      <c r="G16" s="293">
        <v>753</v>
      </c>
      <c r="H16" s="293" t="s">
        <v>646</v>
      </c>
      <c r="I16" s="293">
        <v>770</v>
      </c>
      <c r="J16" s="293" t="s">
        <v>646</v>
      </c>
      <c r="K16" s="293">
        <v>787</v>
      </c>
      <c r="L16" s="293" t="s">
        <v>646</v>
      </c>
      <c r="M16" s="293">
        <v>804</v>
      </c>
      <c r="N16" s="293" t="s">
        <v>646</v>
      </c>
      <c r="Q16" s="218"/>
    </row>
    <row r="17" spans="1:17" ht="18.75" customHeight="1">
      <c r="A17" s="293" t="s">
        <v>653</v>
      </c>
      <c r="B17" s="458" t="s">
        <v>654</v>
      </c>
      <c r="C17" s="459"/>
      <c r="D17" s="460"/>
      <c r="E17" s="293">
        <v>737</v>
      </c>
      <c r="F17" s="293" t="s">
        <v>646</v>
      </c>
      <c r="G17" s="293">
        <v>754</v>
      </c>
      <c r="H17" s="293" t="s">
        <v>646</v>
      </c>
      <c r="I17" s="293">
        <v>771</v>
      </c>
      <c r="J17" s="293" t="s">
        <v>646</v>
      </c>
      <c r="K17" s="293">
        <v>788</v>
      </c>
      <c r="L17" s="293" t="s">
        <v>646</v>
      </c>
      <c r="M17" s="293">
        <v>805</v>
      </c>
      <c r="N17" s="293" t="s">
        <v>646</v>
      </c>
      <c r="Q17" s="133"/>
    </row>
    <row r="18" spans="1:17" ht="12.75" customHeight="1">
      <c r="A18" s="293" t="s">
        <v>655</v>
      </c>
      <c r="B18" s="448" t="s">
        <v>656</v>
      </c>
      <c r="C18" s="449"/>
      <c r="D18" s="450"/>
      <c r="E18" s="293">
        <v>738</v>
      </c>
      <c r="F18" s="295"/>
      <c r="G18" s="293">
        <v>755</v>
      </c>
      <c r="H18" s="295"/>
      <c r="I18" s="293">
        <v>772</v>
      </c>
      <c r="J18" s="295"/>
      <c r="K18" s="293">
        <v>789</v>
      </c>
      <c r="L18" s="295"/>
      <c r="M18" s="293">
        <v>806</v>
      </c>
      <c r="N18" s="295"/>
      <c r="Q18" s="133"/>
    </row>
    <row r="19" spans="1:17" ht="12.75">
      <c r="A19" s="293" t="s">
        <v>657</v>
      </c>
      <c r="B19" s="447" t="s">
        <v>122</v>
      </c>
      <c r="C19" s="447"/>
      <c r="D19" s="447"/>
      <c r="E19" s="293">
        <v>739</v>
      </c>
      <c r="F19" s="295" t="s">
        <v>646</v>
      </c>
      <c r="G19" s="293">
        <v>756</v>
      </c>
      <c r="H19" s="295" t="s">
        <v>646</v>
      </c>
      <c r="I19" s="293">
        <v>773</v>
      </c>
      <c r="J19" s="295" t="s">
        <v>646</v>
      </c>
      <c r="K19" s="293">
        <v>790</v>
      </c>
      <c r="L19" s="295" t="s">
        <v>646</v>
      </c>
      <c r="M19" s="293">
        <v>807</v>
      </c>
      <c r="N19" s="298"/>
      <c r="Q19" s="133"/>
    </row>
    <row r="20" spans="1:17" ht="12.75">
      <c r="A20" s="293" t="s">
        <v>658</v>
      </c>
      <c r="B20" s="447" t="s">
        <v>659</v>
      </c>
      <c r="C20" s="447"/>
      <c r="D20" s="447"/>
      <c r="E20" s="293">
        <v>740</v>
      </c>
      <c r="F20" s="299"/>
      <c r="G20" s="293">
        <v>757</v>
      </c>
      <c r="H20" s="299"/>
      <c r="I20" s="293">
        <v>774</v>
      </c>
      <c r="J20" s="299"/>
      <c r="K20" s="293">
        <v>791</v>
      </c>
      <c r="L20" s="300"/>
      <c r="M20" s="293">
        <v>808</v>
      </c>
      <c r="N20" s="298"/>
      <c r="Q20" s="133"/>
    </row>
    <row r="21" spans="1:17" ht="18" customHeight="1">
      <c r="A21" s="293" t="s">
        <v>4</v>
      </c>
      <c r="B21" s="458" t="s">
        <v>660</v>
      </c>
      <c r="C21" s="459"/>
      <c r="D21" s="460"/>
      <c r="E21" s="293">
        <v>741</v>
      </c>
      <c r="F21" s="295" t="s">
        <v>646</v>
      </c>
      <c r="G21" s="293">
        <v>758</v>
      </c>
      <c r="H21" s="295" t="s">
        <v>646</v>
      </c>
      <c r="I21" s="293">
        <v>775</v>
      </c>
      <c r="J21" s="295" t="s">
        <v>646</v>
      </c>
      <c r="K21" s="293">
        <v>792</v>
      </c>
      <c r="L21" s="295" t="s">
        <v>646</v>
      </c>
      <c r="M21" s="293">
        <v>809</v>
      </c>
      <c r="N21" s="295" t="s">
        <v>646</v>
      </c>
      <c r="Q21" s="133"/>
    </row>
    <row r="22" spans="1:17" ht="12.75">
      <c r="A22" s="293" t="s">
        <v>647</v>
      </c>
      <c r="B22" s="447" t="s">
        <v>648</v>
      </c>
      <c r="C22" s="447"/>
      <c r="D22" s="447"/>
      <c r="E22" s="296">
        <v>742</v>
      </c>
      <c r="F22" s="297" t="s">
        <v>646</v>
      </c>
      <c r="G22" s="296">
        <v>759</v>
      </c>
      <c r="H22" s="297" t="s">
        <v>646</v>
      </c>
      <c r="I22" s="296">
        <v>776</v>
      </c>
      <c r="J22" s="297" t="s">
        <v>646</v>
      </c>
      <c r="K22" s="296">
        <v>793</v>
      </c>
      <c r="L22" s="297" t="s">
        <v>646</v>
      </c>
      <c r="M22" s="296">
        <v>810</v>
      </c>
      <c r="N22" s="297" t="s">
        <v>646</v>
      </c>
      <c r="Q22" s="133"/>
    </row>
    <row r="23" spans="1:17" ht="12.75">
      <c r="A23" s="293" t="s">
        <v>649</v>
      </c>
      <c r="B23" s="447" t="s">
        <v>650</v>
      </c>
      <c r="C23" s="447"/>
      <c r="D23" s="447"/>
      <c r="E23" s="296">
        <v>743</v>
      </c>
      <c r="F23" s="297" t="s">
        <v>646</v>
      </c>
      <c r="G23" s="296">
        <v>760</v>
      </c>
      <c r="H23" s="297" t="s">
        <v>646</v>
      </c>
      <c r="I23" s="296">
        <v>777</v>
      </c>
      <c r="J23" s="297" t="s">
        <v>646</v>
      </c>
      <c r="K23" s="296">
        <v>794</v>
      </c>
      <c r="L23" s="297" t="s">
        <v>646</v>
      </c>
      <c r="M23" s="296">
        <v>811</v>
      </c>
      <c r="N23" s="297" t="s">
        <v>646</v>
      </c>
      <c r="Q23" s="133"/>
    </row>
    <row r="24" spans="1:17" ht="12.75">
      <c r="A24" s="293" t="s">
        <v>651</v>
      </c>
      <c r="B24" s="447" t="s">
        <v>652</v>
      </c>
      <c r="C24" s="447"/>
      <c r="D24" s="447"/>
      <c r="E24" s="296">
        <v>744</v>
      </c>
      <c r="F24" s="297" t="s">
        <v>646</v>
      </c>
      <c r="G24" s="296">
        <v>761</v>
      </c>
      <c r="H24" s="297" t="s">
        <v>646</v>
      </c>
      <c r="I24" s="296">
        <v>778</v>
      </c>
      <c r="J24" s="297" t="s">
        <v>646</v>
      </c>
      <c r="K24" s="296">
        <v>795</v>
      </c>
      <c r="L24" s="297" t="s">
        <v>646</v>
      </c>
      <c r="M24" s="296">
        <v>812</v>
      </c>
      <c r="N24" s="297" t="s">
        <v>646</v>
      </c>
      <c r="Q24" s="133"/>
    </row>
    <row r="25" spans="1:17" ht="12.75">
      <c r="A25" s="293" t="s">
        <v>653</v>
      </c>
      <c r="B25" s="447" t="s">
        <v>654</v>
      </c>
      <c r="C25" s="447"/>
      <c r="D25" s="447"/>
      <c r="E25" s="296">
        <v>745</v>
      </c>
      <c r="F25" s="297" t="s">
        <v>646</v>
      </c>
      <c r="G25" s="296">
        <v>762</v>
      </c>
      <c r="H25" s="297" t="s">
        <v>646</v>
      </c>
      <c r="I25" s="296">
        <v>779</v>
      </c>
      <c r="J25" s="297" t="s">
        <v>646</v>
      </c>
      <c r="K25" s="296">
        <v>796</v>
      </c>
      <c r="L25" s="297" t="s">
        <v>646</v>
      </c>
      <c r="M25" s="296">
        <v>813</v>
      </c>
      <c r="N25" s="297" t="s">
        <v>646</v>
      </c>
      <c r="Q25" s="133"/>
    </row>
    <row r="26" spans="1:17" ht="12.75">
      <c r="A26" s="293" t="s">
        <v>655</v>
      </c>
      <c r="B26" s="448" t="s">
        <v>656</v>
      </c>
      <c r="C26" s="449"/>
      <c r="D26" s="450"/>
      <c r="E26" s="293">
        <v>746</v>
      </c>
      <c r="F26" s="295"/>
      <c r="G26" s="293">
        <v>763</v>
      </c>
      <c r="H26" s="295"/>
      <c r="I26" s="293">
        <v>780</v>
      </c>
      <c r="J26" s="295"/>
      <c r="K26" s="293">
        <v>797</v>
      </c>
      <c r="L26" s="301"/>
      <c r="M26" s="293">
        <v>814</v>
      </c>
      <c r="N26" s="295"/>
      <c r="Q26" s="133"/>
    </row>
    <row r="27" spans="1:17" ht="67.5">
      <c r="A27" s="293">
        <v>1</v>
      </c>
      <c r="B27" s="302" t="s">
        <v>661</v>
      </c>
      <c r="C27" s="303" t="s">
        <v>532</v>
      </c>
      <c r="D27" s="304" t="s">
        <v>578</v>
      </c>
      <c r="E27" s="293"/>
      <c r="F27" s="305">
        <v>0</v>
      </c>
      <c r="G27" s="295"/>
      <c r="H27" s="306">
        <v>244478.75</v>
      </c>
      <c r="I27" s="295"/>
      <c r="J27" s="305">
        <v>0</v>
      </c>
      <c r="K27" s="295"/>
      <c r="L27" s="305">
        <v>0.001007</v>
      </c>
      <c r="M27" s="295"/>
      <c r="N27" s="305">
        <v>0</v>
      </c>
      <c r="Q27" s="133"/>
    </row>
    <row r="28" spans="1:17" ht="12.75">
      <c r="A28" s="293" t="s">
        <v>657</v>
      </c>
      <c r="B28" s="451" t="s">
        <v>122</v>
      </c>
      <c r="C28" s="452"/>
      <c r="D28" s="453"/>
      <c r="E28" s="293">
        <v>747</v>
      </c>
      <c r="F28" s="295" t="s">
        <v>646</v>
      </c>
      <c r="G28" s="293">
        <v>764</v>
      </c>
      <c r="H28" s="295" t="s">
        <v>646</v>
      </c>
      <c r="I28" s="293">
        <v>781</v>
      </c>
      <c r="J28" s="295" t="s">
        <v>646</v>
      </c>
      <c r="K28" s="293">
        <v>798</v>
      </c>
      <c r="L28" s="295" t="s">
        <v>646</v>
      </c>
      <c r="M28" s="293">
        <v>815</v>
      </c>
      <c r="N28" s="295" t="s">
        <v>646</v>
      </c>
      <c r="Q28" s="133"/>
    </row>
    <row r="29" spans="1:17" ht="12.75">
      <c r="A29" s="293" t="s">
        <v>658</v>
      </c>
      <c r="B29" s="448" t="s">
        <v>662</v>
      </c>
      <c r="C29" s="449"/>
      <c r="D29" s="450"/>
      <c r="E29" s="293">
        <v>748</v>
      </c>
      <c r="F29" s="307">
        <v>0</v>
      </c>
      <c r="G29" s="293">
        <v>765</v>
      </c>
      <c r="H29" s="308">
        <v>244478.75</v>
      </c>
      <c r="I29" s="293">
        <v>782</v>
      </c>
      <c r="J29" s="308">
        <v>0</v>
      </c>
      <c r="K29" s="293">
        <v>799</v>
      </c>
      <c r="L29" s="295"/>
      <c r="M29" s="293">
        <v>816</v>
      </c>
      <c r="N29" s="295">
        <v>0</v>
      </c>
      <c r="Q29" s="133"/>
    </row>
    <row r="30" spans="1:17" ht="24" customHeight="1">
      <c r="A30" s="293" t="s">
        <v>106</v>
      </c>
      <c r="B30" s="454" t="s">
        <v>663</v>
      </c>
      <c r="C30" s="455"/>
      <c r="D30" s="456"/>
      <c r="E30" s="293">
        <v>749</v>
      </c>
      <c r="F30" s="309">
        <v>0</v>
      </c>
      <c r="G30" s="293">
        <v>766</v>
      </c>
      <c r="H30" s="310">
        <v>244478.75</v>
      </c>
      <c r="I30" s="293">
        <v>783</v>
      </c>
      <c r="J30" s="311">
        <v>0</v>
      </c>
      <c r="K30" s="293">
        <v>800</v>
      </c>
      <c r="L30" s="312"/>
      <c r="M30" s="293">
        <v>817</v>
      </c>
      <c r="N30" s="313">
        <v>0</v>
      </c>
      <c r="Q30" s="133"/>
    </row>
    <row r="31" spans="1:17" ht="12.75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Q31" s="133"/>
    </row>
    <row r="32" spans="1:17" ht="12.75">
      <c r="A32" s="314" t="s">
        <v>460</v>
      </c>
      <c r="B32" s="314"/>
      <c r="C32" s="314"/>
      <c r="D32" s="314" t="s">
        <v>462</v>
      </c>
      <c r="E32" s="314"/>
      <c r="F32" s="289"/>
      <c r="G32" s="289"/>
      <c r="H32" s="289"/>
      <c r="I32" s="289"/>
      <c r="J32" s="289"/>
      <c r="K32" s="289"/>
      <c r="L32" s="289"/>
      <c r="M32" s="289"/>
      <c r="N32" s="289"/>
      <c r="Q32" s="133"/>
    </row>
    <row r="33" spans="1:17" ht="12.75">
      <c r="A33" s="314" t="s">
        <v>637</v>
      </c>
      <c r="B33" s="314"/>
      <c r="C33" s="314"/>
      <c r="D33" s="289"/>
      <c r="E33" s="289"/>
      <c r="F33" s="289"/>
      <c r="G33" s="315" t="s">
        <v>222</v>
      </c>
      <c r="H33" s="289"/>
      <c r="I33" s="289"/>
      <c r="J33" s="289"/>
      <c r="K33" s="289"/>
      <c r="L33" s="289"/>
      <c r="M33" s="289"/>
      <c r="N33" s="289"/>
      <c r="Q33" s="133"/>
    </row>
    <row r="35" spans="1:14" ht="12.75">
      <c r="A35" s="289"/>
      <c r="B35" s="289" t="s">
        <v>480</v>
      </c>
      <c r="C35" s="289"/>
      <c r="D35" s="289"/>
      <c r="E35" s="289"/>
      <c r="F35" s="289"/>
      <c r="G35" s="289"/>
      <c r="H35" s="289"/>
      <c r="I35" s="289"/>
      <c r="J35" s="457" t="s">
        <v>461</v>
      </c>
      <c r="K35" s="457"/>
      <c r="L35" s="457"/>
      <c r="M35" s="457"/>
      <c r="N35" s="289"/>
    </row>
    <row r="36" spans="1:14" ht="12.75">
      <c r="A36" s="289"/>
      <c r="B36" s="289" t="s">
        <v>464</v>
      </c>
      <c r="C36" s="289"/>
      <c r="D36" s="289"/>
      <c r="E36" s="289"/>
      <c r="F36" s="289"/>
      <c r="G36" s="289"/>
      <c r="H36" s="289"/>
      <c r="I36" s="289"/>
      <c r="J36" s="446" t="s">
        <v>440</v>
      </c>
      <c r="K36" s="446"/>
      <c r="L36" s="446"/>
      <c r="M36" s="446"/>
      <c r="N36" s="289"/>
    </row>
    <row r="37" spans="1:14" ht="12.75">
      <c r="A37" s="289"/>
      <c r="B37" s="289" t="s">
        <v>481</v>
      </c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</row>
    <row r="38" spans="1:14" ht="12.75">
      <c r="A38" s="289"/>
      <c r="H38" s="289"/>
      <c r="I38" s="289"/>
      <c r="J38" s="289"/>
      <c r="K38" s="289"/>
      <c r="L38" s="289"/>
      <c r="M38" s="289"/>
      <c r="N38" s="289"/>
    </row>
  </sheetData>
  <sheetProtection/>
  <mergeCells count="32">
    <mergeCell ref="K10:K12"/>
    <mergeCell ref="L10:L11"/>
    <mergeCell ref="M10:M12"/>
    <mergeCell ref="B15:D15"/>
    <mergeCell ref="B16:D16"/>
    <mergeCell ref="B17:D17"/>
    <mergeCell ref="B18:D18"/>
    <mergeCell ref="B13:D13"/>
    <mergeCell ref="B14:D14"/>
    <mergeCell ref="B21:D21"/>
    <mergeCell ref="B22:D22"/>
    <mergeCell ref="B23:D23"/>
    <mergeCell ref="B24:D24"/>
    <mergeCell ref="B19:D19"/>
    <mergeCell ref="B20:D20"/>
    <mergeCell ref="J36:M36"/>
    <mergeCell ref="B25:D25"/>
    <mergeCell ref="B26:D26"/>
    <mergeCell ref="B28:D28"/>
    <mergeCell ref="B29:D29"/>
    <mergeCell ref="B30:D30"/>
    <mergeCell ref="J35:M35"/>
    <mergeCell ref="N10:N11"/>
    <mergeCell ref="A10:A11"/>
    <mergeCell ref="B10:D10"/>
    <mergeCell ref="E10:E12"/>
    <mergeCell ref="F10:F11"/>
    <mergeCell ref="G10:G12"/>
    <mergeCell ref="H10:H11"/>
    <mergeCell ref="B12:D12"/>
    <mergeCell ref="I10:I12"/>
    <mergeCell ref="J10:J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0.13671875" style="0" customWidth="1"/>
    <col min="8" max="8" width="10.7109375" style="0" customWidth="1"/>
    <col min="9" max="9" width="11.28125" style="0" customWidth="1"/>
  </cols>
  <sheetData>
    <row r="1" spans="1:3" ht="12.75">
      <c r="A1" s="4"/>
      <c r="B1" s="4" t="s">
        <v>585</v>
      </c>
      <c r="C1" s="4"/>
    </row>
    <row r="2" spans="1:3" ht="12.75">
      <c r="A2" s="4"/>
      <c r="B2" s="4" t="s">
        <v>494</v>
      </c>
      <c r="C2" s="4"/>
    </row>
    <row r="3" spans="1:3" ht="12.75">
      <c r="A3" s="4"/>
      <c r="B3" s="4" t="s">
        <v>327</v>
      </c>
      <c r="C3" s="4"/>
    </row>
    <row r="4" spans="1:3" ht="12.75">
      <c r="A4" s="103"/>
      <c r="B4" s="103" t="s">
        <v>328</v>
      </c>
      <c r="C4" s="4"/>
    </row>
    <row r="5" spans="1:3" ht="12.75">
      <c r="A5" s="4"/>
      <c r="B5" s="4" t="s">
        <v>329</v>
      </c>
      <c r="C5" s="4"/>
    </row>
    <row r="6" spans="1:3" ht="12.75">
      <c r="A6" s="4"/>
      <c r="B6" s="4" t="s">
        <v>495</v>
      </c>
      <c r="C6" s="4"/>
    </row>
    <row r="7" spans="1:2" ht="12.75">
      <c r="A7" s="4"/>
      <c r="B7" s="4"/>
    </row>
    <row r="8" spans="1:9" ht="12.75">
      <c r="A8" s="461" t="s">
        <v>44</v>
      </c>
      <c r="B8" s="461"/>
      <c r="C8" s="461"/>
      <c r="D8" s="461"/>
      <c r="E8" s="461"/>
      <c r="F8" s="461"/>
      <c r="G8" s="461"/>
      <c r="H8" s="461"/>
      <c r="I8" s="461"/>
    </row>
    <row r="9" spans="1:9" ht="12.75">
      <c r="A9" s="461" t="s">
        <v>43</v>
      </c>
      <c r="B9" s="461"/>
      <c r="C9" s="461"/>
      <c r="D9" s="461"/>
      <c r="E9" s="461"/>
      <c r="F9" s="461"/>
      <c r="G9" s="461"/>
      <c r="H9" s="461"/>
      <c r="I9" s="461"/>
    </row>
    <row r="10" spans="2:9" ht="12.75">
      <c r="B10" s="37" t="s">
        <v>427</v>
      </c>
      <c r="C10" s="4"/>
      <c r="D10" s="4"/>
      <c r="E10" s="4"/>
      <c r="F10" s="4"/>
      <c r="G10" s="4"/>
      <c r="H10" s="4"/>
      <c r="I10" s="4"/>
    </row>
    <row r="11" spans="2:9" ht="56.25">
      <c r="B11" s="465" t="s">
        <v>0</v>
      </c>
      <c r="C11" s="466"/>
      <c r="D11" s="6" t="s">
        <v>124</v>
      </c>
      <c r="E11" s="6" t="s">
        <v>123</v>
      </c>
      <c r="F11" s="6" t="s">
        <v>125</v>
      </c>
      <c r="G11" s="107" t="s">
        <v>428</v>
      </c>
      <c r="H11" s="107" t="s">
        <v>133</v>
      </c>
      <c r="I11" s="6" t="s">
        <v>126</v>
      </c>
    </row>
    <row r="12" spans="2:9" ht="12.75">
      <c r="B12" s="463"/>
      <c r="C12" s="464"/>
      <c r="D12" s="1"/>
      <c r="E12" s="1"/>
      <c r="F12" s="1"/>
      <c r="G12" s="1"/>
      <c r="H12" s="1"/>
      <c r="I12" s="1"/>
    </row>
    <row r="13" spans="2:9" ht="12.75">
      <c r="B13" s="463"/>
      <c r="C13" s="464"/>
      <c r="D13" s="1"/>
      <c r="E13" s="1"/>
      <c r="F13" s="1"/>
      <c r="G13" s="1"/>
      <c r="H13" s="1"/>
      <c r="I13" s="1"/>
    </row>
    <row r="14" spans="2:9" ht="12.75">
      <c r="B14" s="463"/>
      <c r="C14" s="464"/>
      <c r="D14" s="1"/>
      <c r="E14" s="1"/>
      <c r="F14" s="1"/>
      <c r="G14" s="1"/>
      <c r="H14" s="1"/>
      <c r="I14" s="1"/>
    </row>
    <row r="15" spans="2:9" ht="12.75">
      <c r="B15" s="467" t="s">
        <v>132</v>
      </c>
      <c r="C15" s="468"/>
      <c r="D15" s="1"/>
      <c r="E15" s="1"/>
      <c r="F15" s="1"/>
      <c r="G15" s="1"/>
      <c r="H15" s="1"/>
      <c r="I15" s="1"/>
    </row>
    <row r="17" ht="12.75">
      <c r="B17" s="37" t="s">
        <v>429</v>
      </c>
    </row>
    <row r="18" spans="2:9" ht="45">
      <c r="B18" s="465" t="s">
        <v>0</v>
      </c>
      <c r="C18" s="466"/>
      <c r="D18" s="465" t="s">
        <v>123</v>
      </c>
      <c r="E18" s="466"/>
      <c r="F18" s="465" t="s">
        <v>125</v>
      </c>
      <c r="G18" s="466"/>
      <c r="H18" s="107" t="s">
        <v>430</v>
      </c>
      <c r="I18" s="20" t="s">
        <v>133</v>
      </c>
    </row>
    <row r="19" spans="2:9" ht="12.75">
      <c r="B19" s="463"/>
      <c r="C19" s="464"/>
      <c r="D19" s="463"/>
      <c r="E19" s="464"/>
      <c r="F19" s="463"/>
      <c r="G19" s="464"/>
      <c r="H19" s="22"/>
      <c r="I19" s="21"/>
    </row>
    <row r="20" spans="2:9" ht="12.75">
      <c r="B20" s="463"/>
      <c r="C20" s="464"/>
      <c r="D20" s="463"/>
      <c r="E20" s="464"/>
      <c r="F20" s="463"/>
      <c r="G20" s="464"/>
      <c r="H20" s="22"/>
      <c r="I20" s="21"/>
    </row>
    <row r="22" spans="2:9" ht="45.75" customHeight="1">
      <c r="B22" s="4" t="s">
        <v>163</v>
      </c>
      <c r="C22" s="287"/>
      <c r="D22" s="112"/>
      <c r="E22" s="462" t="s">
        <v>40</v>
      </c>
      <c r="F22" s="462"/>
      <c r="G22" s="112"/>
      <c r="H22" s="319" t="s">
        <v>368</v>
      </c>
      <c r="I22" s="320"/>
    </row>
    <row r="23" spans="2:18" ht="12.75">
      <c r="B23" s="4" t="s">
        <v>637</v>
      </c>
      <c r="C23" s="4"/>
      <c r="D23" s="19"/>
      <c r="E23" s="19"/>
      <c r="F23" s="462" t="s">
        <v>41</v>
      </c>
      <c r="G23" s="462"/>
      <c r="H23" s="51"/>
      <c r="I23" s="52"/>
      <c r="L23" s="42"/>
      <c r="M23" s="42"/>
      <c r="R23" s="4"/>
    </row>
    <row r="24" spans="7:9" ht="12.75"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1"/>
  <sheetViews>
    <sheetView zoomScalePageLayoutView="0" workbookViewId="0" topLeftCell="A1">
      <selection activeCell="E42" sqref="E42:F42"/>
    </sheetView>
  </sheetViews>
  <sheetFormatPr defaultColWidth="9.140625" defaultRowHeight="12.75"/>
  <cols>
    <col min="1" max="1" width="0.2890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585</v>
      </c>
      <c r="C1" s="4"/>
      <c r="H1" s="4"/>
    </row>
    <row r="2" spans="2:8" ht="12.75">
      <c r="B2" s="4" t="s">
        <v>494</v>
      </c>
      <c r="C2" s="4"/>
      <c r="H2" s="4"/>
    </row>
    <row r="3" spans="2:3" ht="12.75">
      <c r="B3" s="4" t="s">
        <v>327</v>
      </c>
      <c r="C3" s="4"/>
    </row>
    <row r="4" spans="2:3" ht="12.75">
      <c r="B4" s="103" t="s">
        <v>328</v>
      </c>
      <c r="C4" s="4"/>
    </row>
    <row r="5" spans="2:9" ht="12.75">
      <c r="B5" s="4" t="s">
        <v>329</v>
      </c>
      <c r="C5" s="4"/>
      <c r="I5" s="4"/>
    </row>
    <row r="6" spans="2:3" ht="12.75">
      <c r="B6" s="4" t="s">
        <v>495</v>
      </c>
      <c r="C6" s="4"/>
    </row>
    <row r="8" spans="2:7" ht="12.75">
      <c r="B8" s="461" t="s">
        <v>149</v>
      </c>
      <c r="C8" s="461"/>
      <c r="D8" s="461"/>
      <c r="E8" s="461"/>
      <c r="F8" s="461"/>
      <c r="G8" s="461"/>
    </row>
    <row r="9" spans="2:7" ht="13.5" customHeight="1">
      <c r="B9" s="330" t="s">
        <v>583</v>
      </c>
      <c r="C9" s="484"/>
      <c r="D9" s="484"/>
      <c r="E9" s="484"/>
      <c r="F9" s="484"/>
      <c r="G9" s="484"/>
    </row>
    <row r="11" spans="2:5" ht="12.75">
      <c r="B11" s="37" t="s">
        <v>431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7" t="s">
        <v>432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85" t="s">
        <v>59</v>
      </c>
      <c r="F19" s="485"/>
      <c r="G19" s="485"/>
    </row>
    <row r="20" spans="2:7" ht="12.75">
      <c r="B20" s="479" t="s">
        <v>433</v>
      </c>
      <c r="C20" s="486"/>
      <c r="D20" s="486"/>
      <c r="E20" s="486"/>
      <c r="F20" s="486"/>
      <c r="G20" s="480"/>
    </row>
    <row r="21" spans="2:7" ht="22.5">
      <c r="B21" s="6" t="s">
        <v>150</v>
      </c>
      <c r="C21" s="107" t="s">
        <v>158</v>
      </c>
      <c r="D21" s="490" t="s">
        <v>434</v>
      </c>
      <c r="E21" s="466"/>
      <c r="F21" s="107" t="s">
        <v>435</v>
      </c>
      <c r="G21" s="6" t="s">
        <v>156</v>
      </c>
    </row>
    <row r="22" spans="2:7" ht="11.25" customHeight="1">
      <c r="B22" s="16">
        <v>1</v>
      </c>
      <c r="C22" s="16">
        <v>2</v>
      </c>
      <c r="D22" s="473">
        <v>3</v>
      </c>
      <c r="E22" s="474"/>
      <c r="F22" s="16">
        <v>4</v>
      </c>
      <c r="G22" s="16">
        <v>5</v>
      </c>
    </row>
    <row r="23" spans="2:7" ht="12.75">
      <c r="B23" s="16">
        <v>1</v>
      </c>
      <c r="C23" s="2"/>
      <c r="D23" s="473"/>
      <c r="E23" s="474"/>
      <c r="F23" s="2"/>
      <c r="G23" s="2"/>
    </row>
    <row r="24" spans="2:7" ht="12.75">
      <c r="B24" s="16">
        <v>2</v>
      </c>
      <c r="C24" s="2"/>
      <c r="D24" s="473"/>
      <c r="E24" s="474"/>
      <c r="F24" s="2"/>
      <c r="G24" s="2"/>
    </row>
    <row r="25" spans="2:7" ht="12.75">
      <c r="B25" s="16">
        <v>3</v>
      </c>
      <c r="C25" s="2"/>
      <c r="D25" s="473"/>
      <c r="E25" s="474"/>
      <c r="F25" s="2"/>
      <c r="G25" s="2"/>
    </row>
    <row r="26" spans="2:7" ht="12.75">
      <c r="B26" s="16">
        <v>4</v>
      </c>
      <c r="C26" s="105" t="s">
        <v>436</v>
      </c>
      <c r="D26" s="473"/>
      <c r="E26" s="474"/>
      <c r="F26" s="2"/>
      <c r="G26" s="2"/>
    </row>
    <row r="27" spans="2:7" ht="12.75">
      <c r="B27" s="479" t="s">
        <v>437</v>
      </c>
      <c r="C27" s="486"/>
      <c r="D27" s="486"/>
      <c r="E27" s="486"/>
      <c r="F27" s="486"/>
      <c r="G27" s="480"/>
    </row>
    <row r="28" spans="2:7" ht="22.5">
      <c r="B28" s="6" t="s">
        <v>150</v>
      </c>
      <c r="C28" s="107" t="s">
        <v>158</v>
      </c>
      <c r="D28" s="465" t="s">
        <v>153</v>
      </c>
      <c r="E28" s="466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73">
        <v>3</v>
      </c>
      <c r="E29" s="474"/>
      <c r="F29" s="16">
        <v>4</v>
      </c>
      <c r="G29" s="16">
        <v>5</v>
      </c>
    </row>
    <row r="30" spans="2:7" ht="12.75">
      <c r="B30" s="16">
        <v>1</v>
      </c>
      <c r="C30" s="2"/>
      <c r="D30" s="473"/>
      <c r="E30" s="474"/>
      <c r="F30" s="2"/>
      <c r="G30" s="2"/>
    </row>
    <row r="31" spans="2:7" ht="12.75">
      <c r="B31" s="16">
        <v>2</v>
      </c>
      <c r="C31" s="2"/>
      <c r="D31" s="473"/>
      <c r="E31" s="474"/>
      <c r="F31" s="2"/>
      <c r="G31" s="2"/>
    </row>
    <row r="32" spans="2:7" ht="12.75">
      <c r="B32" s="16">
        <v>3</v>
      </c>
      <c r="C32" s="2"/>
      <c r="D32" s="473"/>
      <c r="E32" s="474"/>
      <c r="F32" s="2"/>
      <c r="G32" s="2"/>
    </row>
    <row r="33" spans="2:7" ht="12.75">
      <c r="B33" s="16">
        <v>4</v>
      </c>
      <c r="C33" s="2" t="s">
        <v>157</v>
      </c>
      <c r="D33" s="473"/>
      <c r="E33" s="474"/>
      <c r="F33" s="2"/>
      <c r="G33" s="2"/>
    </row>
    <row r="34" spans="2:7" ht="12.75">
      <c r="B34" s="479" t="s">
        <v>438</v>
      </c>
      <c r="C34" s="480"/>
      <c r="D34" s="463"/>
      <c r="E34" s="464"/>
      <c r="F34" s="1"/>
      <c r="G34" s="1"/>
    </row>
    <row r="36" spans="2:7" ht="12.75">
      <c r="B36" s="37" t="s">
        <v>439</v>
      </c>
      <c r="E36" s="485" t="s">
        <v>641</v>
      </c>
      <c r="F36" s="485"/>
      <c r="G36" s="485"/>
    </row>
    <row r="37" spans="2:8" ht="12.75">
      <c r="B37" s="491" t="s">
        <v>159</v>
      </c>
      <c r="C37" s="492"/>
      <c r="D37" s="493"/>
      <c r="E37" s="495" t="s">
        <v>160</v>
      </c>
      <c r="F37" s="495"/>
      <c r="G37" s="495" t="s">
        <v>161</v>
      </c>
      <c r="H37" s="495"/>
    </row>
    <row r="38" spans="2:8" ht="12.75">
      <c r="B38" s="491"/>
      <c r="C38" s="492"/>
      <c r="D38" s="493"/>
      <c r="E38" s="8"/>
      <c r="F38" s="8"/>
      <c r="G38" s="240"/>
      <c r="H38" s="241"/>
    </row>
    <row r="39" spans="2:8" ht="12.75">
      <c r="B39" s="488" t="s">
        <v>441</v>
      </c>
      <c r="C39" s="477"/>
      <c r="D39" s="478"/>
      <c r="E39" s="469"/>
      <c r="F39" s="469"/>
      <c r="G39" s="476" t="s">
        <v>442</v>
      </c>
      <c r="H39" s="481"/>
    </row>
    <row r="40" spans="2:8" ht="12.75">
      <c r="B40" s="476" t="s">
        <v>445</v>
      </c>
      <c r="C40" s="477"/>
      <c r="D40" s="478"/>
      <c r="E40" s="482"/>
      <c r="F40" s="483"/>
      <c r="G40" s="476" t="s">
        <v>443</v>
      </c>
      <c r="H40" s="481"/>
    </row>
    <row r="41" spans="2:8" ht="12.75">
      <c r="B41" s="476" t="s">
        <v>446</v>
      </c>
      <c r="C41" s="477"/>
      <c r="D41" s="478"/>
      <c r="E41" s="469">
        <v>1659</v>
      </c>
      <c r="F41" s="469"/>
      <c r="G41" s="476" t="s">
        <v>444</v>
      </c>
      <c r="H41" s="481"/>
    </row>
    <row r="42" spans="2:8" ht="12.75">
      <c r="B42" s="476" t="s">
        <v>482</v>
      </c>
      <c r="C42" s="494"/>
      <c r="D42" s="481"/>
      <c r="E42" s="482"/>
      <c r="F42" s="483"/>
      <c r="G42" s="476" t="s">
        <v>483</v>
      </c>
      <c r="H42" s="481"/>
    </row>
    <row r="43" spans="2:8" ht="12.75">
      <c r="B43" s="120" t="s">
        <v>484</v>
      </c>
      <c r="C43" s="121"/>
      <c r="D43" s="122"/>
      <c r="E43" s="482"/>
      <c r="F43" s="483"/>
      <c r="G43" s="476" t="s">
        <v>485</v>
      </c>
      <c r="H43" s="481"/>
    </row>
    <row r="44" spans="2:8" ht="12.75">
      <c r="B44" s="488" t="s">
        <v>162</v>
      </c>
      <c r="C44" s="477"/>
      <c r="D44" s="478"/>
      <c r="E44" s="469"/>
      <c r="F44" s="469"/>
      <c r="G44" s="475"/>
      <c r="H44" s="475"/>
    </row>
    <row r="45" spans="2:8" ht="12.75">
      <c r="B45" s="463"/>
      <c r="C45" s="489"/>
      <c r="D45" s="464"/>
      <c r="E45" s="470"/>
      <c r="F45" s="470"/>
      <c r="G45" s="471"/>
      <c r="H45" s="472"/>
    </row>
    <row r="46" spans="7:8" ht="12.75">
      <c r="G46" s="5" t="s">
        <v>7</v>
      </c>
      <c r="H46" s="5"/>
    </row>
    <row r="47" spans="6:8" ht="12.75">
      <c r="F47" s="4"/>
      <c r="G47" s="113" t="s">
        <v>440</v>
      </c>
      <c r="H47" s="5"/>
    </row>
    <row r="48" spans="2:8" ht="12.75">
      <c r="B48" s="103" t="s">
        <v>163</v>
      </c>
      <c r="D48" s="487" t="s">
        <v>40</v>
      </c>
      <c r="E48" s="487"/>
      <c r="F48" s="118"/>
      <c r="G48" s="119"/>
      <c r="H48" s="119"/>
    </row>
    <row r="49" spans="2:8" ht="12.75">
      <c r="B49" s="4" t="s">
        <v>637</v>
      </c>
      <c r="C49" s="4"/>
      <c r="D49" s="117"/>
      <c r="E49" s="117"/>
      <c r="F49" s="117"/>
      <c r="G49" s="117"/>
      <c r="H49" s="117"/>
    </row>
    <row r="50" spans="3:4" ht="12.75">
      <c r="C50" s="4"/>
      <c r="D50" s="4"/>
    </row>
    <row r="51" spans="2:4" ht="12.75">
      <c r="B51" s="4"/>
      <c r="C51" s="4"/>
      <c r="D51" s="11" t="s">
        <v>8</v>
      </c>
    </row>
  </sheetData>
  <sheetProtection/>
  <mergeCells count="45">
    <mergeCell ref="G42:H42"/>
    <mergeCell ref="G43:H43"/>
    <mergeCell ref="B42:D42"/>
    <mergeCell ref="E42:F42"/>
    <mergeCell ref="G37:H37"/>
    <mergeCell ref="E37:F37"/>
    <mergeCell ref="G41:H41"/>
    <mergeCell ref="B38:D38"/>
    <mergeCell ref="D30:E30"/>
    <mergeCell ref="D31:E31"/>
    <mergeCell ref="D29:E29"/>
    <mergeCell ref="B27:G27"/>
    <mergeCell ref="D28:E28"/>
    <mergeCell ref="G39:H39"/>
    <mergeCell ref="B37:D37"/>
    <mergeCell ref="D48:E48"/>
    <mergeCell ref="B44:D44"/>
    <mergeCell ref="B45:D45"/>
    <mergeCell ref="E41:F41"/>
    <mergeCell ref="B41:D41"/>
    <mergeCell ref="D21:E21"/>
    <mergeCell ref="B39:D39"/>
    <mergeCell ref="D34:E34"/>
    <mergeCell ref="D22:E22"/>
    <mergeCell ref="E36:G36"/>
    <mergeCell ref="D23:E23"/>
    <mergeCell ref="D24:E24"/>
    <mergeCell ref="E39:F39"/>
    <mergeCell ref="B8:G8"/>
    <mergeCell ref="B9:G9"/>
    <mergeCell ref="E19:G19"/>
    <mergeCell ref="B20:G20"/>
    <mergeCell ref="D32:E32"/>
    <mergeCell ref="D25:E25"/>
    <mergeCell ref="D26:E26"/>
    <mergeCell ref="E44:F44"/>
    <mergeCell ref="E45:F45"/>
    <mergeCell ref="G45:H45"/>
    <mergeCell ref="D33:E33"/>
    <mergeCell ref="G44:H44"/>
    <mergeCell ref="B40:D40"/>
    <mergeCell ref="B34:C34"/>
    <mergeCell ref="G40:H40"/>
    <mergeCell ref="E40:F40"/>
    <mergeCell ref="E43:F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34">
      <selection activeCell="B75" sqref="B75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2:3" ht="12.75">
      <c r="B1" s="4" t="s">
        <v>585</v>
      </c>
      <c r="C1" s="4"/>
    </row>
    <row r="2" spans="2:3" ht="12.75">
      <c r="B2" s="4" t="s">
        <v>494</v>
      </c>
      <c r="C2" s="4"/>
    </row>
    <row r="3" spans="2:3" ht="12.75">
      <c r="B3" s="4" t="s">
        <v>327</v>
      </c>
      <c r="C3" s="4"/>
    </row>
    <row r="4" spans="2:3" ht="12.75">
      <c r="B4" s="103" t="s">
        <v>328</v>
      </c>
      <c r="C4" s="4"/>
    </row>
    <row r="5" spans="2:3" ht="12.75">
      <c r="B5" s="4" t="s">
        <v>329</v>
      </c>
      <c r="C5" s="4"/>
    </row>
    <row r="6" spans="2:3" ht="12.75">
      <c r="B6" s="4" t="s">
        <v>495</v>
      </c>
      <c r="C6" s="4"/>
    </row>
    <row r="7" spans="1:5" ht="12.75">
      <c r="A7" s="316" t="s">
        <v>165</v>
      </c>
      <c r="B7" s="316"/>
      <c r="C7" s="316"/>
      <c r="D7" s="316"/>
      <c r="E7" s="316"/>
    </row>
    <row r="8" spans="1:5" ht="14.25" customHeight="1">
      <c r="A8" s="317" t="s">
        <v>166</v>
      </c>
      <c r="B8" s="317"/>
      <c r="C8" s="317"/>
      <c r="D8" s="317"/>
      <c r="E8" s="317"/>
    </row>
    <row r="9" spans="1:5" ht="14.25" customHeight="1">
      <c r="A9" s="317" t="s">
        <v>629</v>
      </c>
      <c r="B9" s="317"/>
      <c r="C9" s="317"/>
      <c r="D9" s="317"/>
      <c r="E9" s="317"/>
    </row>
    <row r="10" ht="12.75">
      <c r="E10" s="4" t="s">
        <v>9</v>
      </c>
    </row>
    <row r="11" spans="1:5" ht="33.75">
      <c r="A11" s="107" t="s">
        <v>369</v>
      </c>
      <c r="B11" s="107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378</v>
      </c>
      <c r="C14" s="9" t="s">
        <v>60</v>
      </c>
      <c r="D14" s="29">
        <f>SUM(D15+D16+D17+D18)</f>
        <v>0</v>
      </c>
      <c r="E14" s="29">
        <f>SUM(E15:E18)</f>
        <v>0</v>
      </c>
    </row>
    <row r="15" spans="1:8" ht="12.75">
      <c r="A15" s="6">
        <v>700</v>
      </c>
      <c r="B15" s="2" t="s">
        <v>167</v>
      </c>
      <c r="C15" s="9" t="s">
        <v>61</v>
      </c>
      <c r="D15" s="40"/>
      <c r="E15" s="40"/>
      <c r="H15" s="36"/>
    </row>
    <row r="16" spans="1:5" ht="12.75">
      <c r="A16" s="6">
        <v>701</v>
      </c>
      <c r="B16" s="108" t="s">
        <v>370</v>
      </c>
      <c r="C16" s="9" t="s">
        <v>62</v>
      </c>
      <c r="D16" s="40"/>
      <c r="E16" s="40"/>
    </row>
    <row r="17" spans="1:5" ht="15.75" customHeight="1">
      <c r="A17" s="6">
        <v>702</v>
      </c>
      <c r="B17" s="108" t="s">
        <v>371</v>
      </c>
      <c r="C17" s="106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372</v>
      </c>
      <c r="C19" s="9" t="s">
        <v>65</v>
      </c>
      <c r="D19" s="40">
        <f>D20+D21</f>
        <v>0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/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9" t="s">
        <v>373</v>
      </c>
      <c r="C22" s="106" t="s">
        <v>68</v>
      </c>
      <c r="D22" s="40"/>
      <c r="E22" s="40"/>
    </row>
    <row r="23" spans="1:5" ht="12.75">
      <c r="A23" s="57">
        <v>73</v>
      </c>
      <c r="B23" s="26" t="s">
        <v>377</v>
      </c>
      <c r="C23" s="106" t="s">
        <v>69</v>
      </c>
      <c r="D23" s="40">
        <f>SUM(D24+D25+D26+D27+D28+D29+D30)</f>
        <v>195</v>
      </c>
      <c r="E23" s="40">
        <f>SUM(E24:E30)</f>
        <v>0</v>
      </c>
    </row>
    <row r="24" spans="1:5" ht="12.75">
      <c r="A24" s="6">
        <v>600</v>
      </c>
      <c r="B24" s="2" t="s">
        <v>171</v>
      </c>
      <c r="C24" s="106" t="s">
        <v>70</v>
      </c>
      <c r="D24" s="40"/>
      <c r="E24" s="40"/>
    </row>
    <row r="25" spans="1:5" ht="12.75">
      <c r="A25" s="6">
        <v>601</v>
      </c>
      <c r="B25" s="2" t="s">
        <v>172</v>
      </c>
      <c r="C25" s="106" t="s">
        <v>71</v>
      </c>
      <c r="D25" s="40"/>
      <c r="E25" s="40"/>
    </row>
    <row r="26" spans="1:5" ht="12.75">
      <c r="A26" s="6">
        <v>602</v>
      </c>
      <c r="B26" s="53" t="s">
        <v>173</v>
      </c>
      <c r="C26" s="106" t="s">
        <v>72</v>
      </c>
      <c r="D26" s="40"/>
      <c r="E26" s="40"/>
    </row>
    <row r="27" spans="1:5" ht="12.75">
      <c r="A27" s="6">
        <v>603</v>
      </c>
      <c r="B27" s="2" t="s">
        <v>174</v>
      </c>
      <c r="C27" s="106" t="s">
        <v>73</v>
      </c>
      <c r="D27" s="40"/>
      <c r="E27" s="40"/>
    </row>
    <row r="28" spans="1:5" ht="12.75">
      <c r="A28" s="6">
        <v>605</v>
      </c>
      <c r="B28" s="53" t="s">
        <v>175</v>
      </c>
      <c r="C28" s="106" t="s">
        <v>74</v>
      </c>
      <c r="D28" s="40">
        <v>21</v>
      </c>
      <c r="E28" s="40"/>
    </row>
    <row r="29" spans="1:5" ht="12.75">
      <c r="A29" s="6">
        <v>607</v>
      </c>
      <c r="B29" s="53" t="s">
        <v>176</v>
      </c>
      <c r="C29" s="106" t="s">
        <v>75</v>
      </c>
      <c r="D29" s="40"/>
      <c r="E29" s="40"/>
    </row>
    <row r="30" spans="1:5" ht="22.5">
      <c r="A30" s="6" t="s">
        <v>178</v>
      </c>
      <c r="B30" s="53" t="s">
        <v>177</v>
      </c>
      <c r="C30" s="106" t="s">
        <v>76</v>
      </c>
      <c r="D30" s="40">
        <v>174</v>
      </c>
      <c r="E30" s="40"/>
    </row>
    <row r="31" spans="1:5" ht="12.75">
      <c r="A31" s="6"/>
      <c r="B31" s="26" t="s">
        <v>374</v>
      </c>
      <c r="C31" s="106" t="s">
        <v>77</v>
      </c>
      <c r="D31" s="29">
        <f>SUM(D32+D33+D34)</f>
        <v>0</v>
      </c>
      <c r="E31" s="29">
        <f>SUM(E32:E34)</f>
        <v>0</v>
      </c>
    </row>
    <row r="32" spans="1:5" ht="12.75">
      <c r="A32" s="6">
        <v>610</v>
      </c>
      <c r="B32" s="2" t="s">
        <v>179</v>
      </c>
      <c r="C32" s="106" t="s">
        <v>78</v>
      </c>
      <c r="D32" s="29"/>
      <c r="E32" s="29"/>
    </row>
    <row r="33" spans="1:5" ht="12.75">
      <c r="A33" s="6">
        <v>611</v>
      </c>
      <c r="B33" s="105" t="s">
        <v>375</v>
      </c>
      <c r="C33" s="106" t="s">
        <v>79</v>
      </c>
      <c r="D33" s="29"/>
      <c r="E33" s="29"/>
    </row>
    <row r="34" spans="1:5" ht="12.75">
      <c r="A34" s="6">
        <v>619</v>
      </c>
      <c r="B34" s="105" t="s">
        <v>376</v>
      </c>
      <c r="C34" s="106" t="s">
        <v>80</v>
      </c>
      <c r="D34" s="29"/>
      <c r="E34" s="29"/>
    </row>
    <row r="35" spans="1:5" ht="22.5">
      <c r="A35" s="6"/>
      <c r="B35" s="44" t="s">
        <v>379</v>
      </c>
      <c r="C35" s="106" t="s">
        <v>81</v>
      </c>
      <c r="D35" s="29"/>
      <c r="E35" s="29"/>
    </row>
    <row r="36" spans="1:5" ht="12.75">
      <c r="A36" s="6"/>
      <c r="B36" s="105" t="s">
        <v>380</v>
      </c>
      <c r="C36" s="106" t="s">
        <v>82</v>
      </c>
      <c r="D36" s="29">
        <f>D23+D31-D14-D19</f>
        <v>195</v>
      </c>
      <c r="E36" s="29">
        <f>SUM(E31+E23-E14)</f>
        <v>0</v>
      </c>
    </row>
    <row r="37" spans="1:5" ht="12.75">
      <c r="A37" s="6"/>
      <c r="B37" s="26" t="s">
        <v>381</v>
      </c>
      <c r="C37" s="106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6" t="s">
        <v>84</v>
      </c>
      <c r="D38" s="29"/>
      <c r="E38" s="29"/>
    </row>
    <row r="39" spans="1:5" ht="12.75">
      <c r="A39" s="6">
        <v>731</v>
      </c>
      <c r="B39" s="3" t="s">
        <v>181</v>
      </c>
      <c r="C39" s="106" t="s">
        <v>85</v>
      </c>
      <c r="D39" s="29"/>
      <c r="E39" s="29"/>
    </row>
    <row r="40" spans="1:5" ht="12.75">
      <c r="A40" s="6"/>
      <c r="B40" s="26" t="s">
        <v>382</v>
      </c>
      <c r="C40" s="106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6" t="s">
        <v>87</v>
      </c>
      <c r="D41" s="29"/>
      <c r="E41" s="29"/>
    </row>
    <row r="42" spans="1:5" ht="12.75">
      <c r="A42" s="58">
        <v>631</v>
      </c>
      <c r="B42" s="2" t="s">
        <v>183</v>
      </c>
      <c r="C42" s="106" t="s">
        <v>88</v>
      </c>
      <c r="D42" s="29"/>
      <c r="E42" s="29"/>
    </row>
    <row r="43" spans="1:5" ht="33.75" customHeight="1">
      <c r="A43" s="6"/>
      <c r="B43" s="44" t="s">
        <v>383</v>
      </c>
      <c r="C43" s="106" t="s">
        <v>89</v>
      </c>
      <c r="D43" s="48"/>
      <c r="E43" s="48"/>
    </row>
    <row r="44" spans="1:5" ht="22.5">
      <c r="A44" s="6"/>
      <c r="B44" s="108" t="s">
        <v>384</v>
      </c>
      <c r="C44" s="106" t="s">
        <v>90</v>
      </c>
      <c r="D44" s="48">
        <f>D36</f>
        <v>195</v>
      </c>
      <c r="E44" s="48">
        <f>E36-E37</f>
        <v>0</v>
      </c>
    </row>
    <row r="45" spans="1:5" ht="12.75">
      <c r="A45" s="6"/>
      <c r="B45" s="26" t="s">
        <v>184</v>
      </c>
      <c r="C45" s="106" t="s">
        <v>196</v>
      </c>
      <c r="D45" s="48"/>
      <c r="E45" s="48"/>
    </row>
    <row r="46" spans="1:5" ht="12.75">
      <c r="A46" s="6">
        <v>821</v>
      </c>
      <c r="B46" s="2" t="s">
        <v>185</v>
      </c>
      <c r="C46" s="106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6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6" t="s">
        <v>199</v>
      </c>
      <c r="D48" s="29"/>
      <c r="E48" s="29"/>
    </row>
    <row r="49" spans="1:5" ht="27.75" customHeight="1">
      <c r="A49" s="6"/>
      <c r="B49" s="44" t="s">
        <v>385</v>
      </c>
      <c r="C49" s="106" t="s">
        <v>200</v>
      </c>
      <c r="D49" s="29">
        <v>0</v>
      </c>
      <c r="E49" s="29">
        <f>E43</f>
        <v>0</v>
      </c>
    </row>
    <row r="50" spans="1:5" ht="12.75">
      <c r="A50" s="6"/>
      <c r="B50" s="105" t="s">
        <v>386</v>
      </c>
      <c r="C50" s="106" t="s">
        <v>201</v>
      </c>
      <c r="D50" s="29">
        <f>D44</f>
        <v>195</v>
      </c>
      <c r="E50" s="29">
        <f>E44</f>
        <v>0</v>
      </c>
    </row>
    <row r="51" spans="1:5" ht="22.5">
      <c r="A51" s="6"/>
      <c r="B51" s="44" t="s">
        <v>387</v>
      </c>
      <c r="C51" s="106" t="s">
        <v>202</v>
      </c>
      <c r="D51" s="29">
        <f>SUM(D52+D53+D54+D55+D56)</f>
        <v>249</v>
      </c>
      <c r="E51" s="29">
        <f>SUM(E52:E56)</f>
        <v>0</v>
      </c>
    </row>
    <row r="52" spans="1:5" ht="12.75">
      <c r="A52" s="6">
        <v>720</v>
      </c>
      <c r="B52" s="2" t="s">
        <v>189</v>
      </c>
      <c r="C52" s="106" t="s">
        <v>203</v>
      </c>
      <c r="D52" s="29">
        <v>249</v>
      </c>
      <c r="E52" s="29"/>
    </row>
    <row r="53" spans="1:5" ht="22.5">
      <c r="A53" s="6">
        <v>721</v>
      </c>
      <c r="B53" s="55" t="s">
        <v>190</v>
      </c>
      <c r="C53" s="106" t="s">
        <v>204</v>
      </c>
      <c r="D53" s="29"/>
      <c r="E53" s="29"/>
    </row>
    <row r="54" spans="1:5" ht="22.5">
      <c r="A54" s="6">
        <v>722</v>
      </c>
      <c r="B54" s="55" t="s">
        <v>191</v>
      </c>
      <c r="C54" s="106" t="s">
        <v>205</v>
      </c>
      <c r="D54" s="29"/>
      <c r="E54" s="29"/>
    </row>
    <row r="55" spans="1:5" ht="12.75">
      <c r="A55" s="58">
        <v>723</v>
      </c>
      <c r="B55" s="55" t="s">
        <v>388</v>
      </c>
      <c r="C55" s="106" t="s">
        <v>206</v>
      </c>
      <c r="D55" s="29"/>
      <c r="E55" s="29"/>
    </row>
    <row r="56" spans="1:5" ht="12.75">
      <c r="A56" s="6">
        <v>729</v>
      </c>
      <c r="B56" s="105" t="s">
        <v>389</v>
      </c>
      <c r="C56" s="106" t="s">
        <v>207</v>
      </c>
      <c r="D56" s="29"/>
      <c r="E56" s="29"/>
    </row>
    <row r="57" spans="1:5" ht="12.75">
      <c r="A57" s="6"/>
      <c r="B57" s="44" t="s">
        <v>390</v>
      </c>
      <c r="C57" s="106" t="s">
        <v>208</v>
      </c>
      <c r="D57" s="29">
        <f>SUM(D58+D59+D60+D61+D62)</f>
        <v>249</v>
      </c>
      <c r="E57" s="29">
        <f>SUM(E58:E62)</f>
        <v>0</v>
      </c>
    </row>
    <row r="58" spans="1:5" ht="12.75">
      <c r="A58" s="6">
        <v>620</v>
      </c>
      <c r="B58" s="55" t="s">
        <v>192</v>
      </c>
      <c r="C58" s="106" t="s">
        <v>209</v>
      </c>
      <c r="D58" s="29">
        <v>249</v>
      </c>
      <c r="E58" s="29"/>
    </row>
    <row r="59" spans="1:5" ht="22.5">
      <c r="A59" s="58">
        <v>621</v>
      </c>
      <c r="B59" s="55" t="s">
        <v>193</v>
      </c>
      <c r="C59" s="106" t="s">
        <v>210</v>
      </c>
      <c r="D59" s="29"/>
      <c r="E59" s="29"/>
    </row>
    <row r="60" spans="1:5" ht="22.5">
      <c r="A60" s="6">
        <v>622</v>
      </c>
      <c r="B60" s="55" t="s">
        <v>391</v>
      </c>
      <c r="C60" s="106" t="s">
        <v>211</v>
      </c>
      <c r="D60" s="29"/>
      <c r="E60" s="29"/>
    </row>
    <row r="61" spans="1:5" ht="12.75">
      <c r="A61" s="6">
        <v>623</v>
      </c>
      <c r="B61" s="55" t="s">
        <v>392</v>
      </c>
      <c r="C61" s="106" t="s">
        <v>212</v>
      </c>
      <c r="D61" s="29"/>
      <c r="E61" s="29"/>
    </row>
    <row r="62" spans="1:5" ht="12.75">
      <c r="A62" s="6">
        <v>629</v>
      </c>
      <c r="B62" s="55" t="s">
        <v>393</v>
      </c>
      <c r="C62" s="106" t="s">
        <v>213</v>
      </c>
      <c r="D62" s="29"/>
      <c r="E62" s="29"/>
    </row>
    <row r="63" spans="1:5" ht="22.5">
      <c r="A63" s="58"/>
      <c r="B63" s="44" t="s">
        <v>394</v>
      </c>
      <c r="C63" s="106" t="s">
        <v>214</v>
      </c>
      <c r="D63" s="29"/>
      <c r="E63" s="29">
        <f>SUM(E51-E57)</f>
        <v>0</v>
      </c>
    </row>
    <row r="64" spans="1:5" ht="12.75">
      <c r="A64" s="6"/>
      <c r="B64" s="55" t="s">
        <v>395</v>
      </c>
      <c r="C64" s="106" t="s">
        <v>215</v>
      </c>
      <c r="D64" s="29">
        <f>SUM(D57-D51)</f>
        <v>0</v>
      </c>
      <c r="E64" s="29"/>
    </row>
    <row r="65" spans="1:5" ht="33.75">
      <c r="A65" s="6"/>
      <c r="B65" s="44" t="s">
        <v>396</v>
      </c>
      <c r="C65" s="106" t="s">
        <v>216</v>
      </c>
      <c r="D65" s="29"/>
      <c r="E65" s="29"/>
    </row>
    <row r="66" spans="1:5" ht="12.75">
      <c r="A66" s="6"/>
      <c r="B66" s="55" t="s">
        <v>397</v>
      </c>
      <c r="C66" s="106" t="s">
        <v>217</v>
      </c>
      <c r="D66" s="29">
        <f>D50+D64</f>
        <v>195</v>
      </c>
      <c r="E66" s="29">
        <f>SUM(E50-E63)</f>
        <v>0</v>
      </c>
    </row>
    <row r="67" spans="1:5" ht="12.75">
      <c r="A67" s="6"/>
      <c r="B67" s="55" t="s">
        <v>194</v>
      </c>
      <c r="C67" s="106" t="s">
        <v>218</v>
      </c>
      <c r="D67" s="29">
        <f>SUM(D49/'bilans stanja'!E58)</f>
        <v>0</v>
      </c>
      <c r="E67" s="29"/>
    </row>
    <row r="68" spans="1:5" ht="12.75">
      <c r="A68" s="58"/>
      <c r="B68" s="55" t="s">
        <v>195</v>
      </c>
      <c r="C68" s="106" t="s">
        <v>219</v>
      </c>
      <c r="D68" s="29">
        <v>0</v>
      </c>
      <c r="E68" s="29"/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318" t="s">
        <v>164</v>
      </c>
      <c r="C70" s="318"/>
      <c r="D70" s="319" t="s">
        <v>368</v>
      </c>
      <c r="E70" s="320"/>
      <c r="F70" s="4"/>
      <c r="G70" s="4"/>
      <c r="H70" s="4"/>
      <c r="I70" s="4"/>
      <c r="J70" s="4"/>
    </row>
    <row r="71" spans="1:10" ht="12.75">
      <c r="A71" s="4" t="s">
        <v>630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2:3" ht="12.75">
      <c r="B1" s="4" t="s">
        <v>586</v>
      </c>
      <c r="C1" s="4"/>
    </row>
    <row r="2" spans="2:3" ht="12.75">
      <c r="B2" s="4" t="s">
        <v>494</v>
      </c>
      <c r="C2" s="4"/>
    </row>
    <row r="3" spans="2:3" ht="12.75">
      <c r="B3" s="4" t="s">
        <v>327</v>
      </c>
      <c r="C3" s="4"/>
    </row>
    <row r="4" spans="2:3" ht="12.75">
      <c r="B4" s="103" t="s">
        <v>328</v>
      </c>
      <c r="C4" s="4"/>
    </row>
    <row r="5" spans="2:3" ht="12.75">
      <c r="B5" s="4" t="s">
        <v>329</v>
      </c>
      <c r="C5" s="4"/>
    </row>
    <row r="6" spans="2:3" ht="12.75">
      <c r="B6" s="4" t="s">
        <v>495</v>
      </c>
      <c r="C6" s="4"/>
    </row>
    <row r="8" spans="1:5" ht="12.75">
      <c r="A8" s="316" t="s">
        <v>11</v>
      </c>
      <c r="B8" s="316"/>
      <c r="C8" s="316"/>
      <c r="D8" s="316"/>
      <c r="E8" s="316"/>
    </row>
    <row r="9" spans="1:5" ht="12.75">
      <c r="A9" s="316" t="s">
        <v>631</v>
      </c>
      <c r="B9" s="316"/>
      <c r="C9" s="316"/>
      <c r="D9" s="316"/>
      <c r="E9" s="316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-94620</v>
      </c>
      <c r="E13" s="39">
        <f>SUM(E14:E17)</f>
        <v>0</v>
      </c>
    </row>
    <row r="14" spans="1:5" ht="12.75">
      <c r="A14" s="7">
        <v>2</v>
      </c>
      <c r="B14" s="2" t="s">
        <v>10</v>
      </c>
      <c r="C14" s="7">
        <v>302</v>
      </c>
      <c r="D14" s="29">
        <v>-195</v>
      </c>
      <c r="E14" s="29"/>
    </row>
    <row r="15" spans="1:7" ht="12.75">
      <c r="A15" s="7">
        <v>3</v>
      </c>
      <c r="B15" s="2" t="s">
        <v>92</v>
      </c>
      <c r="C15" s="7">
        <v>303</v>
      </c>
      <c r="D15" s="29">
        <v>0</v>
      </c>
      <c r="E15" s="29"/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-94425</v>
      </c>
      <c r="E16" s="29"/>
    </row>
    <row r="17" spans="1:5" ht="12.75">
      <c r="A17" s="7">
        <v>5</v>
      </c>
      <c r="B17" s="110" t="s">
        <v>398</v>
      </c>
      <c r="C17" s="7">
        <v>305</v>
      </c>
      <c r="D17" s="29"/>
      <c r="E17" s="29">
        <v>0</v>
      </c>
    </row>
    <row r="18" spans="1:5" ht="22.5">
      <c r="A18" s="7">
        <v>6</v>
      </c>
      <c r="B18" s="111" t="s">
        <v>399</v>
      </c>
      <c r="C18" s="7">
        <v>306</v>
      </c>
      <c r="D18" s="29"/>
      <c r="E18" s="29"/>
    </row>
    <row r="19" spans="1:8" ht="22.5">
      <c r="A19" s="7">
        <v>7</v>
      </c>
      <c r="B19" s="27" t="s">
        <v>400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5" t="s">
        <v>401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7" t="s">
        <v>488</v>
      </c>
      <c r="C22" s="7"/>
      <c r="D22" s="29"/>
      <c r="E22" s="29"/>
    </row>
    <row r="23" spans="1:5" ht="15.75" customHeight="1">
      <c r="A23" s="7"/>
      <c r="B23" s="248" t="s">
        <v>489</v>
      </c>
      <c r="C23" s="7"/>
      <c r="D23" s="29"/>
      <c r="E23" s="29"/>
    </row>
    <row r="24" spans="1:5" ht="15" customHeight="1">
      <c r="A24" s="7"/>
      <c r="B24" s="248" t="s">
        <v>490</v>
      </c>
      <c r="C24" s="7"/>
      <c r="D24" s="29"/>
      <c r="E24" s="29"/>
    </row>
    <row r="25" spans="1:5" ht="12.75">
      <c r="A25" s="7">
        <v>10</v>
      </c>
      <c r="B25" s="105" t="s">
        <v>402</v>
      </c>
      <c r="C25" s="7">
        <v>310</v>
      </c>
      <c r="D25" s="29"/>
      <c r="E25" s="29"/>
    </row>
    <row r="26" spans="1:5" ht="12.75">
      <c r="A26" s="7">
        <v>11</v>
      </c>
      <c r="B26" s="26" t="s">
        <v>403</v>
      </c>
      <c r="C26" s="7">
        <v>311</v>
      </c>
      <c r="D26" s="29">
        <f>SUM(D13)</f>
        <v>-94620</v>
      </c>
      <c r="E26" s="29">
        <f>E13+E20-E21</f>
        <v>0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205792</v>
      </c>
      <c r="E28" s="29"/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111172</v>
      </c>
      <c r="E29" s="29"/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134760199</v>
      </c>
      <c r="E31" s="29"/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134760199</v>
      </c>
      <c r="E34" s="29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318" t="s">
        <v>164</v>
      </c>
      <c r="C37" s="318"/>
      <c r="D37" s="319" t="s">
        <v>368</v>
      </c>
      <c r="E37" s="320"/>
      <c r="F37" s="4"/>
      <c r="G37" s="4"/>
      <c r="H37" s="4"/>
      <c r="I37" s="4"/>
      <c r="J37" s="4"/>
    </row>
    <row r="38" spans="1:10" ht="12.75">
      <c r="A38" s="4" t="s">
        <v>497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0" sqref="A10:E10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</cols>
  <sheetData>
    <row r="1" spans="1:2" ht="12.75">
      <c r="A1" s="4" t="s">
        <v>585</v>
      </c>
      <c r="B1" s="4"/>
    </row>
    <row r="2" spans="1:2" ht="12.75">
      <c r="A2" s="4" t="s">
        <v>494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2" ht="12.75">
      <c r="A5" s="4" t="s">
        <v>329</v>
      </c>
      <c r="B5" s="4"/>
    </row>
    <row r="6" spans="1:2" ht="12.75">
      <c r="A6" s="4" t="s">
        <v>495</v>
      </c>
      <c r="B6" s="4"/>
    </row>
    <row r="7" ht="12.75">
      <c r="B7" s="114"/>
    </row>
    <row r="8" spans="1:5" ht="12.75">
      <c r="A8" s="316" t="s">
        <v>13</v>
      </c>
      <c r="B8" s="316"/>
      <c r="C8" s="316"/>
      <c r="D8" s="316"/>
      <c r="E8" s="316"/>
    </row>
    <row r="9" spans="1:5" ht="12.75">
      <c r="A9" s="317" t="s">
        <v>404</v>
      </c>
      <c r="B9" s="317"/>
      <c r="C9" s="317"/>
      <c r="D9" s="317"/>
      <c r="E9" s="317"/>
    </row>
    <row r="10" spans="1:5" ht="12.75">
      <c r="A10" s="324" t="s">
        <v>632</v>
      </c>
      <c r="B10" s="325"/>
      <c r="C10" s="325"/>
      <c r="D10" s="325"/>
      <c r="E10" s="325"/>
    </row>
    <row r="11" ht="12.75">
      <c r="E11" s="4"/>
    </row>
    <row r="12" spans="1:5" ht="12.75" customHeight="1">
      <c r="A12" s="323"/>
      <c r="B12" s="322" t="s">
        <v>103</v>
      </c>
      <c r="C12" s="328" t="s">
        <v>1</v>
      </c>
      <c r="D12" s="326" t="s">
        <v>104</v>
      </c>
      <c r="E12" s="327"/>
    </row>
    <row r="13" spans="1:5" ht="12.75">
      <c r="A13" s="323"/>
      <c r="B13" s="322"/>
      <c r="C13" s="329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407</v>
      </c>
      <c r="C15" s="7">
        <v>401</v>
      </c>
      <c r="D15" s="39">
        <f>SUM(D16+D17+D18+D19+D20)</f>
        <v>0</v>
      </c>
      <c r="E15" s="39">
        <f>SUM(E16:E20)</f>
        <v>0</v>
      </c>
    </row>
    <row r="16" spans="1:5" ht="12.75">
      <c r="A16" s="60"/>
      <c r="B16" s="3" t="s">
        <v>14</v>
      </c>
      <c r="C16" s="7">
        <v>402</v>
      </c>
      <c r="D16" s="63"/>
      <c r="E16" s="63"/>
    </row>
    <row r="17" spans="1:5" ht="12.75">
      <c r="A17" s="60"/>
      <c r="B17" s="3" t="s">
        <v>405</v>
      </c>
      <c r="C17" s="7">
        <v>403</v>
      </c>
      <c r="D17" s="49"/>
      <c r="E17" s="49"/>
    </row>
    <row r="18" spans="1:5" ht="12.75">
      <c r="A18" s="60"/>
      <c r="B18" s="3" t="s">
        <v>15</v>
      </c>
      <c r="C18" s="7">
        <v>404</v>
      </c>
      <c r="D18" s="49"/>
      <c r="E18" s="49"/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/>
      <c r="E20" s="49"/>
    </row>
    <row r="21" spans="1:5" ht="12.75">
      <c r="A21" s="60"/>
      <c r="B21" s="72" t="s">
        <v>406</v>
      </c>
      <c r="C21" s="73">
        <v>407</v>
      </c>
      <c r="D21" s="74">
        <f>SUM(D22+D23+D24+D25+D26+D27+D28+D29+D30+D31+D32)</f>
        <v>1691</v>
      </c>
      <c r="E21" s="74">
        <f>SUM(E22:E32)</f>
        <v>0</v>
      </c>
    </row>
    <row r="22" spans="1:5" ht="12.75">
      <c r="A22" s="60"/>
      <c r="B22" s="3" t="s">
        <v>18</v>
      </c>
      <c r="C22" s="7">
        <v>408</v>
      </c>
      <c r="D22" s="49"/>
      <c r="E22" s="49"/>
    </row>
    <row r="23" spans="1:5" ht="12.75">
      <c r="A23" s="60"/>
      <c r="B23" s="3" t="s">
        <v>19</v>
      </c>
      <c r="C23" s="7">
        <v>409</v>
      </c>
      <c r="D23" s="49"/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/>
      <c r="E25" s="49"/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/>
      <c r="E27" s="49"/>
    </row>
    <row r="28" spans="1:5" ht="12.75">
      <c r="A28" s="60"/>
      <c r="B28" s="3" t="s">
        <v>24</v>
      </c>
      <c r="C28" s="7">
        <v>414</v>
      </c>
      <c r="D28" s="49"/>
      <c r="E28" s="49"/>
    </row>
    <row r="29" spans="1:5" ht="12.75">
      <c r="A29" s="60"/>
      <c r="B29" s="3" t="s">
        <v>25</v>
      </c>
      <c r="C29" s="7">
        <v>415</v>
      </c>
      <c r="D29" s="49"/>
      <c r="E29" s="49"/>
    </row>
    <row r="30" spans="1:5" ht="12.75">
      <c r="A30" s="60"/>
      <c r="B30" s="3" t="s">
        <v>26</v>
      </c>
      <c r="C30" s="62">
        <v>416</v>
      </c>
      <c r="D30" s="49"/>
      <c r="E30" s="49"/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>
        <f>SUM(1659+33-1)</f>
        <v>1691</v>
      </c>
      <c r="E32" s="49"/>
    </row>
    <row r="33" spans="1:5" ht="13.5" customHeight="1">
      <c r="A33" s="60"/>
      <c r="B33" s="75" t="s">
        <v>408</v>
      </c>
      <c r="C33" s="73">
        <v>419</v>
      </c>
      <c r="D33" s="74"/>
      <c r="E33" s="74">
        <f>SUM(E15-E21)</f>
        <v>0</v>
      </c>
    </row>
    <row r="34" spans="1:5" ht="12.75">
      <c r="A34" s="60"/>
      <c r="B34" s="116" t="s">
        <v>409</v>
      </c>
      <c r="C34" s="73">
        <v>420</v>
      </c>
      <c r="D34" s="74">
        <f>SUM(D21-D15)</f>
        <v>1691</v>
      </c>
      <c r="E34" s="74">
        <v>0</v>
      </c>
    </row>
    <row r="35" spans="1:5" ht="22.5">
      <c r="A35" s="60"/>
      <c r="B35" s="75" t="s">
        <v>410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411</v>
      </c>
      <c r="C36" s="7">
        <v>422</v>
      </c>
      <c r="D36" s="49"/>
      <c r="E36" s="49"/>
    </row>
    <row r="37" spans="1:5" ht="22.5">
      <c r="A37" s="60"/>
      <c r="B37" s="3" t="s">
        <v>491</v>
      </c>
      <c r="C37" s="7"/>
      <c r="D37" s="49"/>
      <c r="E37" s="49"/>
    </row>
    <row r="38" spans="1:5" ht="12.75">
      <c r="A38" s="60"/>
      <c r="B38" s="3" t="s">
        <v>412</v>
      </c>
      <c r="C38" s="7">
        <v>423</v>
      </c>
      <c r="D38" s="63"/>
      <c r="E38" s="63"/>
    </row>
    <row r="39" spans="1:5" ht="12.75">
      <c r="A39" s="60"/>
      <c r="B39" s="55" t="s">
        <v>413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414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415</v>
      </c>
      <c r="C42" s="7">
        <v>427</v>
      </c>
      <c r="D42" s="49"/>
      <c r="E42" s="49"/>
    </row>
    <row r="43" spans="1:5" ht="12.75">
      <c r="A43" s="60"/>
      <c r="B43" s="3" t="s">
        <v>416</v>
      </c>
      <c r="C43" s="7">
        <v>428</v>
      </c>
      <c r="D43" s="49"/>
      <c r="E43" s="49"/>
    </row>
    <row r="44" spans="1:5" ht="22.5">
      <c r="A44" s="60"/>
      <c r="B44" s="3" t="s">
        <v>492</v>
      </c>
      <c r="C44" s="7"/>
      <c r="D44" s="49"/>
      <c r="E44" s="49"/>
    </row>
    <row r="45" spans="1:5" ht="12.75">
      <c r="A45" s="60"/>
      <c r="B45" s="55" t="s">
        <v>417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418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0</v>
      </c>
      <c r="E47" s="63">
        <f>E15+E35</f>
        <v>0</v>
      </c>
    </row>
    <row r="48" spans="1:5" ht="12.75">
      <c r="A48" s="60"/>
      <c r="B48" s="44" t="s">
        <v>31</v>
      </c>
      <c r="C48" s="7">
        <v>432</v>
      </c>
      <c r="D48" s="63">
        <f>SUM(D21)</f>
        <v>1691</v>
      </c>
      <c r="E48" s="63">
        <f>E21+E39</f>
        <v>0</v>
      </c>
    </row>
    <row r="49" spans="1:5" ht="12.75">
      <c r="A49" s="60"/>
      <c r="B49" s="44" t="s">
        <v>32</v>
      </c>
      <c r="C49" s="7">
        <v>433</v>
      </c>
      <c r="D49" s="63"/>
      <c r="E49" s="63">
        <f>SUM(E47-E48)</f>
        <v>0</v>
      </c>
    </row>
    <row r="50" spans="1:5" ht="12.75">
      <c r="A50" s="60"/>
      <c r="B50" s="44" t="s">
        <v>33</v>
      </c>
      <c r="C50" s="62">
        <v>434</v>
      </c>
      <c r="D50" s="63">
        <f>SUM(D48-D47)</f>
        <v>1691</v>
      </c>
      <c r="E50" s="63">
        <v>0</v>
      </c>
    </row>
    <row r="51" spans="1:5" ht="12.75">
      <c r="A51" s="60"/>
      <c r="B51" s="75" t="s">
        <v>34</v>
      </c>
      <c r="C51" s="7">
        <v>435</v>
      </c>
      <c r="D51" s="63">
        <v>47519</v>
      </c>
      <c r="E51" s="63"/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SUM(D51-D50)</f>
        <v>45828</v>
      </c>
      <c r="E54" s="29">
        <f>E49+E51</f>
        <v>0</v>
      </c>
      <c r="H54" s="32"/>
    </row>
    <row r="55" spans="2:7" ht="12.75">
      <c r="B55" s="4"/>
      <c r="G55" s="242"/>
    </row>
    <row r="56" spans="1:9" ht="33.75" customHeight="1">
      <c r="A56" s="4"/>
      <c r="B56" s="321" t="s">
        <v>221</v>
      </c>
      <c r="C56" s="321"/>
      <c r="D56" s="320" t="s">
        <v>368</v>
      </c>
      <c r="E56" s="320"/>
      <c r="F56" s="4"/>
      <c r="G56" s="98"/>
      <c r="H56" s="4"/>
      <c r="I56" s="4"/>
    </row>
    <row r="57" spans="1:9" ht="12.75">
      <c r="A57" s="4"/>
      <c r="B57" s="4" t="s">
        <v>633</v>
      </c>
      <c r="C57" s="103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586</v>
      </c>
      <c r="B1" s="4"/>
    </row>
    <row r="2" spans="1:2" ht="12.75">
      <c r="A2" s="4" t="s">
        <v>494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2" ht="12.75">
      <c r="A5" s="4" t="s">
        <v>329</v>
      </c>
      <c r="B5" s="4"/>
    </row>
    <row r="6" spans="1:2" ht="12.75">
      <c r="A6" s="4" t="s">
        <v>495</v>
      </c>
      <c r="B6" s="4"/>
    </row>
    <row r="8" spans="1:5" ht="12.75">
      <c r="A8" s="316" t="s">
        <v>419</v>
      </c>
      <c r="B8" s="316"/>
      <c r="C8" s="316"/>
      <c r="D8" s="316"/>
      <c r="E8" s="316"/>
    </row>
    <row r="9" spans="1:5" ht="12.75">
      <c r="A9" s="316" t="s">
        <v>634</v>
      </c>
      <c r="B9" s="316"/>
      <c r="C9" s="316"/>
      <c r="D9" s="316"/>
      <c r="E9" s="316"/>
    </row>
    <row r="10" spans="2:4" ht="12.75">
      <c r="B10" s="330"/>
      <c r="C10" s="330"/>
      <c r="D10" s="330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205792</v>
      </c>
      <c r="E15" s="29">
        <f>'izvj. o promjenama neto imovine'!E28</f>
        <v>0</v>
      </c>
    </row>
    <row r="16" spans="1:5" ht="12.75">
      <c r="A16" s="7">
        <v>2</v>
      </c>
      <c r="B16" s="2" t="s">
        <v>102</v>
      </c>
      <c r="C16" s="7">
        <v>503</v>
      </c>
      <c r="D16" s="29">
        <v>134760199</v>
      </c>
      <c r="E16" s="29"/>
    </row>
    <row r="17" spans="1:5" ht="17.25" customHeight="1">
      <c r="A17" s="7">
        <v>3</v>
      </c>
      <c r="B17" s="3" t="s">
        <v>109</v>
      </c>
      <c r="C17" s="7">
        <v>504</v>
      </c>
      <c r="D17" s="243">
        <f>SUM(D15/D16)</f>
        <v>0.0015270977746181572</v>
      </c>
      <c r="E17" s="24"/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111172</v>
      </c>
      <c r="E19" s="29"/>
    </row>
    <row r="20" spans="1:5" ht="12.75">
      <c r="A20" s="8">
        <v>2</v>
      </c>
      <c r="B20" s="10" t="s">
        <v>101</v>
      </c>
      <c r="C20" s="7">
        <v>507</v>
      </c>
      <c r="D20" s="29">
        <v>134760199</v>
      </c>
      <c r="E20" s="29"/>
    </row>
    <row r="21" spans="1:5" ht="12.75">
      <c r="A21" s="8">
        <v>3</v>
      </c>
      <c r="B21" s="2" t="s">
        <v>112</v>
      </c>
      <c r="C21" s="7">
        <v>508</v>
      </c>
      <c r="D21" s="243">
        <f>SUM(D19/D20)</f>
        <v>0.0008249616787817299</v>
      </c>
      <c r="E21" s="24"/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</v>
      </c>
      <c r="E23" s="24">
        <v>0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318" t="s">
        <v>164</v>
      </c>
      <c r="C28" s="318"/>
      <c r="D28" s="319" t="s">
        <v>368</v>
      </c>
      <c r="E28" s="320"/>
      <c r="F28" s="4"/>
      <c r="G28" s="4"/>
      <c r="H28" s="4"/>
      <c r="I28" s="4"/>
      <c r="J28" s="4"/>
    </row>
    <row r="29" spans="1:10" ht="12.75">
      <c r="A29" s="4" t="s">
        <v>635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330"/>
      <c r="E49" s="330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585</v>
      </c>
      <c r="B1" s="4"/>
    </row>
    <row r="2" spans="1:2" ht="12.75">
      <c r="A2" s="4" t="s">
        <v>494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2" ht="12.75">
      <c r="A5" s="4" t="s">
        <v>329</v>
      </c>
      <c r="B5" s="4"/>
    </row>
    <row r="6" spans="1:2" ht="12" customHeight="1">
      <c r="A6" s="4" t="s">
        <v>495</v>
      </c>
      <c r="B6" s="4"/>
    </row>
    <row r="7" spans="1:2" ht="12.75">
      <c r="A7" s="4"/>
      <c r="B7" s="4"/>
    </row>
    <row r="8" spans="1:7" ht="12.75">
      <c r="A8" s="316" t="s">
        <v>42</v>
      </c>
      <c r="B8" s="316"/>
      <c r="C8" s="316"/>
      <c r="D8" s="316"/>
      <c r="E8" s="18"/>
      <c r="F8" s="18"/>
      <c r="G8" s="18"/>
    </row>
    <row r="9" spans="1:7" ht="12.75">
      <c r="A9" s="104" t="s">
        <v>420</v>
      </c>
      <c r="B9" s="104"/>
      <c r="C9" s="104"/>
      <c r="D9" s="104"/>
      <c r="E9" s="18"/>
      <c r="F9" s="18"/>
      <c r="G9" s="18"/>
    </row>
    <row r="10" spans="1:4" ht="12.75">
      <c r="A10" s="331" t="s">
        <v>583</v>
      </c>
      <c r="B10" s="331"/>
      <c r="C10" s="331"/>
      <c r="D10" s="331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180930.67</v>
      </c>
      <c r="D14" s="30">
        <v>68.3456</v>
      </c>
    </row>
    <row r="15" spans="1:4" ht="12.75">
      <c r="A15" s="8">
        <v>2</v>
      </c>
      <c r="B15" s="2" t="s">
        <v>130</v>
      </c>
      <c r="C15" s="31"/>
      <c r="D15" s="30"/>
    </row>
    <row r="16" spans="1:4" ht="12.75">
      <c r="A16" s="8">
        <v>3</v>
      </c>
      <c r="B16" s="2" t="s">
        <v>122</v>
      </c>
      <c r="C16" s="31"/>
      <c r="D16" s="30"/>
    </row>
    <row r="17" spans="1:4" ht="12.75">
      <c r="A17" s="8">
        <v>4</v>
      </c>
      <c r="B17" s="2" t="s">
        <v>6</v>
      </c>
      <c r="C17" s="31"/>
      <c r="D17" s="30"/>
    </row>
    <row r="18" spans="1:4" ht="12.75">
      <c r="A18" s="8">
        <v>5</v>
      </c>
      <c r="B18" s="2" t="s">
        <v>131</v>
      </c>
      <c r="C18" s="31">
        <v>45828</v>
      </c>
      <c r="D18" s="30">
        <v>17.3112</v>
      </c>
    </row>
    <row r="19" spans="1:4" ht="12.75">
      <c r="A19" s="8">
        <v>6</v>
      </c>
      <c r="B19" s="105" t="s">
        <v>421</v>
      </c>
      <c r="C19" s="31">
        <v>37971</v>
      </c>
      <c r="D19" s="30">
        <v>14.3431</v>
      </c>
    </row>
    <row r="20" spans="1:4" ht="12.75">
      <c r="A20" s="1"/>
      <c r="B20" s="2" t="s">
        <v>128</v>
      </c>
      <c r="C20" s="31">
        <f>SUM(C14+C15+C16+C17+C18+C19)</f>
        <v>264729.67000000004</v>
      </c>
      <c r="D20" s="31">
        <f>SUM(D14+D15+D16+D17+D18+D19)</f>
        <v>99.9999</v>
      </c>
    </row>
    <row r="22" ht="12.75">
      <c r="B22" s="4"/>
    </row>
    <row r="23" spans="1:10" ht="26.25" customHeight="1">
      <c r="A23" s="4" t="s">
        <v>163</v>
      </c>
      <c r="B23" s="318" t="s">
        <v>223</v>
      </c>
      <c r="C23" s="318"/>
      <c r="D23" s="319" t="s">
        <v>368</v>
      </c>
      <c r="E23" s="320"/>
      <c r="F23" s="4"/>
      <c r="G23" s="4"/>
      <c r="H23" s="4"/>
      <c r="I23" s="4"/>
      <c r="J23" s="4"/>
    </row>
    <row r="24" spans="1:10" ht="12.75">
      <c r="A24" s="4" t="s">
        <v>636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49">
      <selection activeCell="A10" sqref="A10:H10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585</v>
      </c>
      <c r="B1" s="4"/>
    </row>
    <row r="2" spans="1:2" ht="12.75">
      <c r="A2" s="4" t="s">
        <v>494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7" ht="12.75">
      <c r="A5" s="4" t="s">
        <v>329</v>
      </c>
      <c r="B5" s="4"/>
      <c r="G5" s="77"/>
    </row>
    <row r="6" spans="1:7" ht="12.75">
      <c r="A6" s="4" t="s">
        <v>495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331" t="s">
        <v>45</v>
      </c>
      <c r="B9" s="331"/>
      <c r="C9" s="331"/>
      <c r="D9" s="331"/>
      <c r="E9" s="331"/>
      <c r="F9" s="331"/>
      <c r="G9" s="331"/>
      <c r="H9" s="331"/>
    </row>
    <row r="10" spans="1:8" ht="12.75">
      <c r="A10" s="331" t="s">
        <v>583</v>
      </c>
      <c r="B10" s="331"/>
      <c r="C10" s="331"/>
      <c r="D10" s="331"/>
      <c r="E10" s="331"/>
      <c r="F10" s="331"/>
      <c r="G10" s="331"/>
      <c r="H10" s="331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423</v>
      </c>
    </row>
    <row r="13" spans="1:8" s="18" customFormat="1" ht="45" customHeight="1">
      <c r="A13" s="78" t="s">
        <v>134</v>
      </c>
      <c r="B13" s="332" t="s">
        <v>46</v>
      </c>
      <c r="C13" s="333"/>
      <c r="D13" s="334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353">
        <v>2</v>
      </c>
      <c r="C14" s="354"/>
      <c r="D14" s="355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350" t="s">
        <v>48</v>
      </c>
      <c r="C15" s="351"/>
      <c r="D15" s="352"/>
      <c r="E15" s="80"/>
      <c r="F15" s="82"/>
      <c r="G15" s="83"/>
      <c r="H15" s="82"/>
    </row>
    <row r="16" spans="1:8" ht="12.75">
      <c r="A16" s="80"/>
      <c r="B16" s="347" t="s">
        <v>326</v>
      </c>
      <c r="C16" s="348"/>
      <c r="D16" s="349"/>
      <c r="E16" s="33"/>
      <c r="F16" s="34"/>
      <c r="G16" s="35"/>
      <c r="H16" s="34"/>
    </row>
    <row r="17" spans="1:8" ht="12.75">
      <c r="A17" s="82"/>
      <c r="B17" s="344" t="s">
        <v>38</v>
      </c>
      <c r="C17" s="345"/>
      <c r="D17" s="346"/>
      <c r="E17" s="34"/>
      <c r="F17" s="34"/>
      <c r="G17" s="35"/>
      <c r="H17" s="34"/>
    </row>
    <row r="18" spans="1:8" ht="12.75">
      <c r="A18" s="82"/>
      <c r="B18" s="341"/>
      <c r="C18" s="342"/>
      <c r="D18" s="343"/>
      <c r="E18" s="35"/>
      <c r="F18" s="35"/>
      <c r="G18" s="35"/>
      <c r="H18" s="34">
        <f>G18-F18</f>
        <v>0</v>
      </c>
    </row>
    <row r="19" spans="1:10" ht="12.75">
      <c r="A19" s="82"/>
      <c r="B19" s="341"/>
      <c r="C19" s="342"/>
      <c r="D19" s="343"/>
      <c r="E19" s="35"/>
      <c r="F19" s="35"/>
      <c r="G19" s="35"/>
      <c r="H19" s="34">
        <f>G19-F19</f>
        <v>0</v>
      </c>
      <c r="J19" s="97"/>
    </row>
    <row r="20" spans="1:8" ht="12.75" customHeight="1">
      <c r="A20" s="80"/>
      <c r="B20" s="335" t="s">
        <v>39</v>
      </c>
      <c r="C20" s="336"/>
      <c r="D20" s="337"/>
      <c r="E20" s="85"/>
      <c r="F20" s="80"/>
      <c r="G20" s="81"/>
      <c r="H20" s="80"/>
    </row>
    <row r="21" spans="1:8" ht="12.75">
      <c r="A21" s="80"/>
      <c r="B21" s="335" t="s">
        <v>49</v>
      </c>
      <c r="C21" s="336"/>
      <c r="D21" s="337"/>
      <c r="E21" s="80"/>
      <c r="F21" s="80"/>
      <c r="G21" s="81"/>
      <c r="H21" s="80"/>
    </row>
    <row r="22" spans="1:8" ht="12.75" customHeight="1">
      <c r="A22" s="80"/>
      <c r="B22" s="350" t="s">
        <v>50</v>
      </c>
      <c r="C22" s="351"/>
      <c r="D22" s="352"/>
      <c r="E22" s="80"/>
      <c r="F22" s="80"/>
      <c r="G22" s="81"/>
      <c r="H22" s="80"/>
    </row>
    <row r="23" spans="1:8" ht="12.75">
      <c r="A23" s="80"/>
      <c r="B23" s="335" t="s">
        <v>38</v>
      </c>
      <c r="C23" s="336"/>
      <c r="D23" s="337"/>
      <c r="E23" s="80"/>
      <c r="F23" s="80"/>
      <c r="G23" s="81"/>
      <c r="H23" s="80"/>
    </row>
    <row r="24" spans="1:8" ht="12.75">
      <c r="A24" s="80"/>
      <c r="B24" s="335" t="s">
        <v>39</v>
      </c>
      <c r="C24" s="336"/>
      <c r="D24" s="337"/>
      <c r="E24" s="80"/>
      <c r="F24" s="80"/>
      <c r="G24" s="81"/>
      <c r="H24" s="80"/>
    </row>
    <row r="25" spans="1:8" ht="12.75">
      <c r="A25" s="80"/>
      <c r="B25" s="335" t="s">
        <v>49</v>
      </c>
      <c r="C25" s="336"/>
      <c r="D25" s="337"/>
      <c r="E25" s="80"/>
      <c r="F25" s="80"/>
      <c r="G25" s="81"/>
      <c r="H25" s="80"/>
    </row>
    <row r="26" spans="1:8" ht="21.75" customHeight="1">
      <c r="A26" s="80"/>
      <c r="B26" s="358" t="s">
        <v>51</v>
      </c>
      <c r="C26" s="359"/>
      <c r="D26" s="360"/>
      <c r="E26" s="80"/>
      <c r="F26" s="80"/>
      <c r="G26" s="81"/>
      <c r="H26" s="80"/>
    </row>
    <row r="27" spans="1:8" ht="21.75" customHeight="1">
      <c r="A27" s="80"/>
      <c r="B27" s="358" t="s">
        <v>138</v>
      </c>
      <c r="C27" s="359"/>
      <c r="D27" s="360"/>
      <c r="E27" s="80"/>
      <c r="F27" s="80"/>
      <c r="G27" s="81"/>
      <c r="H27" s="80"/>
    </row>
    <row r="28" spans="1:8" ht="12.75" customHeight="1">
      <c r="A28" s="80"/>
      <c r="B28" s="335" t="s">
        <v>121</v>
      </c>
      <c r="C28" s="336"/>
      <c r="D28" s="337"/>
      <c r="E28" s="80"/>
      <c r="F28" s="80"/>
      <c r="G28" s="81"/>
      <c r="H28" s="80"/>
    </row>
    <row r="29" spans="1:8" ht="12.75" customHeight="1">
      <c r="A29" s="84"/>
      <c r="B29" s="338"/>
      <c r="C29" s="339"/>
      <c r="D29" s="340"/>
      <c r="E29" s="244"/>
      <c r="F29" s="245"/>
      <c r="G29" s="246"/>
      <c r="H29" s="245">
        <f aca="true" t="shared" si="0" ref="H29:H35">SUM(G29-F29)</f>
        <v>0</v>
      </c>
    </row>
    <row r="30" spans="1:8" ht="12.75" customHeight="1">
      <c r="A30" s="84"/>
      <c r="B30" s="335"/>
      <c r="C30" s="336"/>
      <c r="D30" s="337"/>
      <c r="E30" s="244"/>
      <c r="F30" s="245"/>
      <c r="G30" s="246"/>
      <c r="H30" s="245">
        <f t="shared" si="0"/>
        <v>0</v>
      </c>
    </row>
    <row r="31" spans="1:8" ht="16.5" customHeight="1">
      <c r="A31" s="84"/>
      <c r="B31" s="335"/>
      <c r="C31" s="336"/>
      <c r="D31" s="337"/>
      <c r="E31" s="244"/>
      <c r="F31" s="245"/>
      <c r="G31" s="246"/>
      <c r="H31" s="245">
        <f t="shared" si="0"/>
        <v>0</v>
      </c>
    </row>
    <row r="32" spans="1:8" ht="12.75" customHeight="1">
      <c r="A32" s="84"/>
      <c r="B32" s="335"/>
      <c r="C32" s="336"/>
      <c r="D32" s="337"/>
      <c r="E32" s="244"/>
      <c r="F32" s="245"/>
      <c r="G32" s="246"/>
      <c r="H32" s="245">
        <f t="shared" si="0"/>
        <v>0</v>
      </c>
    </row>
    <row r="33" spans="1:8" ht="12.75" customHeight="1">
      <c r="A33" s="84"/>
      <c r="B33" s="335"/>
      <c r="C33" s="336"/>
      <c r="D33" s="337"/>
      <c r="E33" s="244"/>
      <c r="F33" s="245"/>
      <c r="G33" s="246"/>
      <c r="H33" s="245">
        <f t="shared" si="0"/>
        <v>0</v>
      </c>
    </row>
    <row r="34" spans="1:8" ht="12.75">
      <c r="A34" s="84"/>
      <c r="B34" s="335"/>
      <c r="C34" s="336"/>
      <c r="D34" s="337"/>
      <c r="E34" s="244"/>
      <c r="F34" s="245"/>
      <c r="G34" s="246"/>
      <c r="H34" s="245">
        <f t="shared" si="0"/>
        <v>0</v>
      </c>
    </row>
    <row r="35" spans="1:8" ht="15.75" customHeight="1">
      <c r="A35" s="84"/>
      <c r="B35" s="335"/>
      <c r="C35" s="336"/>
      <c r="D35" s="337"/>
      <c r="E35" s="244"/>
      <c r="F35" s="245"/>
      <c r="G35" s="246"/>
      <c r="H35" s="245">
        <f t="shared" si="0"/>
        <v>0</v>
      </c>
    </row>
    <row r="36" spans="1:8" ht="38.25" customHeight="1">
      <c r="A36" s="80"/>
      <c r="B36" s="362" t="s">
        <v>139</v>
      </c>
      <c r="C36" s="363"/>
      <c r="D36" s="364"/>
      <c r="E36" s="80"/>
      <c r="F36" s="80"/>
      <c r="G36" s="81"/>
      <c r="H36" s="80"/>
    </row>
    <row r="37" spans="1:8" ht="22.5" customHeight="1">
      <c r="A37" s="80"/>
      <c r="B37" s="362" t="s">
        <v>140</v>
      </c>
      <c r="C37" s="363"/>
      <c r="D37" s="364"/>
      <c r="E37" s="80"/>
      <c r="F37" s="80"/>
      <c r="G37" s="81"/>
      <c r="H37" s="80"/>
    </row>
    <row r="38" spans="1:8" ht="12.75" customHeight="1">
      <c r="A38" s="80"/>
      <c r="B38" s="335" t="s">
        <v>141</v>
      </c>
      <c r="C38" s="336"/>
      <c r="D38" s="337"/>
      <c r="E38" s="80"/>
      <c r="F38" s="80"/>
      <c r="G38" s="81"/>
      <c r="H38" s="80"/>
    </row>
    <row r="39" spans="1:8" ht="12.75" customHeight="1">
      <c r="A39" s="80"/>
      <c r="B39" s="335" t="s">
        <v>142</v>
      </c>
      <c r="C39" s="336"/>
      <c r="D39" s="337"/>
      <c r="E39" s="80"/>
      <c r="F39" s="80"/>
      <c r="G39" s="81"/>
      <c r="H39" s="80"/>
    </row>
    <row r="40" spans="1:8" ht="15.75" customHeight="1">
      <c r="A40" s="80"/>
      <c r="B40" s="358" t="s">
        <v>143</v>
      </c>
      <c r="C40" s="359"/>
      <c r="D40" s="360"/>
      <c r="E40" s="80"/>
      <c r="F40" s="80"/>
      <c r="G40" s="81"/>
      <c r="H40" s="80"/>
    </row>
    <row r="41" spans="1:8" ht="24" customHeight="1">
      <c r="A41" s="80"/>
      <c r="B41" s="362" t="s">
        <v>144</v>
      </c>
      <c r="C41" s="363"/>
      <c r="D41" s="364"/>
      <c r="E41" s="80"/>
      <c r="F41" s="80"/>
      <c r="G41" s="81"/>
      <c r="H41" s="80"/>
    </row>
    <row r="42" spans="1:8" ht="27.75" customHeight="1">
      <c r="A42" s="80"/>
      <c r="B42" s="362" t="s">
        <v>145</v>
      </c>
      <c r="C42" s="363"/>
      <c r="D42" s="364"/>
      <c r="E42" s="80"/>
      <c r="F42" s="80"/>
      <c r="G42" s="81"/>
      <c r="H42" s="80"/>
    </row>
    <row r="43" spans="1:8" ht="18.75" customHeight="1">
      <c r="A43" s="80"/>
      <c r="B43" s="362" t="s">
        <v>146</v>
      </c>
      <c r="C43" s="363"/>
      <c r="D43" s="364"/>
      <c r="E43" s="80"/>
      <c r="F43" s="80"/>
      <c r="G43" s="81"/>
      <c r="H43" s="80"/>
    </row>
    <row r="44" spans="1:8" ht="12.75">
      <c r="A44" s="80"/>
      <c r="B44" s="362" t="s">
        <v>147</v>
      </c>
      <c r="C44" s="363"/>
      <c r="D44" s="364"/>
      <c r="E44" s="80"/>
      <c r="F44" s="80"/>
      <c r="G44" s="81"/>
      <c r="H44" s="80"/>
    </row>
    <row r="45" spans="1:8" ht="45" customHeight="1">
      <c r="A45" s="80"/>
      <c r="B45" s="362" t="s">
        <v>148</v>
      </c>
      <c r="C45" s="363"/>
      <c r="D45" s="364"/>
      <c r="E45" s="80"/>
      <c r="F45" s="80"/>
      <c r="G45" s="81"/>
      <c r="H45" s="80"/>
    </row>
    <row r="46" spans="1:8" ht="24" customHeight="1">
      <c r="A46" s="80"/>
      <c r="B46" s="362" t="s">
        <v>52</v>
      </c>
      <c r="C46" s="363"/>
      <c r="D46" s="364"/>
      <c r="E46" s="80"/>
      <c r="F46" s="80"/>
      <c r="G46" s="81"/>
      <c r="H46" s="80"/>
    </row>
    <row r="47" spans="1:8" ht="29.25" customHeight="1">
      <c r="A47" s="80"/>
      <c r="B47" s="362" t="s">
        <v>53</v>
      </c>
      <c r="C47" s="363"/>
      <c r="D47" s="364"/>
      <c r="E47" s="34">
        <f>SUM(E18:E46)</f>
        <v>0</v>
      </c>
      <c r="F47" s="34">
        <f>SUM(F18:F46)</f>
        <v>0</v>
      </c>
      <c r="G47" s="34">
        <f>SUM(G18:G46)</f>
        <v>0</v>
      </c>
      <c r="H47" s="34">
        <f>SUM(H18:H46)</f>
        <v>0</v>
      </c>
    </row>
    <row r="48" spans="1:8" ht="12.75">
      <c r="A48" s="86"/>
      <c r="B48" s="87"/>
      <c r="C48" s="87"/>
      <c r="D48" s="87"/>
      <c r="E48" s="68"/>
      <c r="F48" s="69"/>
      <c r="G48" s="69"/>
      <c r="H48" s="69"/>
    </row>
    <row r="49" spans="1:8" ht="12.75">
      <c r="A49" s="361" t="s">
        <v>422</v>
      </c>
      <c r="B49" s="361"/>
      <c r="C49" s="361"/>
      <c r="D49" s="361"/>
      <c r="E49" s="361"/>
      <c r="F49" s="361"/>
      <c r="G49" s="361"/>
      <c r="H49" s="361"/>
    </row>
    <row r="50" spans="1:8" ht="45">
      <c r="A50" s="78" t="s">
        <v>134</v>
      </c>
      <c r="B50" s="332" t="s">
        <v>424</v>
      </c>
      <c r="C50" s="333"/>
      <c r="D50" s="334"/>
      <c r="E50" s="78" t="s">
        <v>135</v>
      </c>
      <c r="F50" s="78" t="s">
        <v>119</v>
      </c>
      <c r="G50" s="78" t="s">
        <v>136</v>
      </c>
      <c r="H50" s="78" t="s">
        <v>425</v>
      </c>
    </row>
    <row r="51" spans="1:8" ht="12.75">
      <c r="A51" s="80">
        <v>1</v>
      </c>
      <c r="B51" s="353">
        <v>2</v>
      </c>
      <c r="C51" s="354"/>
      <c r="D51" s="355"/>
      <c r="E51" s="80">
        <v>3</v>
      </c>
      <c r="F51" s="80">
        <v>4</v>
      </c>
      <c r="G51" s="80">
        <v>5</v>
      </c>
      <c r="H51" s="80">
        <v>6</v>
      </c>
    </row>
    <row r="52" spans="1:8" ht="12.75">
      <c r="A52" s="80"/>
      <c r="B52" s="350" t="s">
        <v>137</v>
      </c>
      <c r="C52" s="351"/>
      <c r="D52" s="352"/>
      <c r="E52" s="80"/>
      <c r="F52" s="80"/>
      <c r="G52" s="80"/>
      <c r="H52" s="80"/>
    </row>
    <row r="53" spans="1:8" ht="12.75">
      <c r="A53" s="80"/>
      <c r="B53" s="350" t="s">
        <v>326</v>
      </c>
      <c r="C53" s="351"/>
      <c r="D53" s="352"/>
      <c r="E53" s="88"/>
      <c r="F53" s="89"/>
      <c r="G53" s="90"/>
      <c r="H53" s="91"/>
    </row>
    <row r="54" spans="1:8" ht="16.5" customHeight="1">
      <c r="A54" s="80"/>
      <c r="B54" s="335" t="s">
        <v>38</v>
      </c>
      <c r="C54" s="336"/>
      <c r="D54" s="337"/>
      <c r="E54" s="92"/>
      <c r="F54" s="89"/>
      <c r="G54" s="90"/>
      <c r="H54" s="90"/>
    </row>
    <row r="55" spans="1:8" ht="12.75">
      <c r="A55" s="80"/>
      <c r="B55" s="335"/>
      <c r="C55" s="336"/>
      <c r="D55" s="337"/>
      <c r="E55" s="92"/>
      <c r="F55" s="89"/>
      <c r="G55" s="90">
        <v>0</v>
      </c>
      <c r="H55" s="90">
        <f>G55-F55</f>
        <v>0</v>
      </c>
    </row>
    <row r="56" spans="1:8" ht="12.75">
      <c r="A56" s="84"/>
      <c r="B56" s="335"/>
      <c r="C56" s="336"/>
      <c r="D56" s="337"/>
      <c r="E56" s="88"/>
      <c r="F56" s="90"/>
      <c r="G56" s="90">
        <v>0</v>
      </c>
      <c r="H56" s="90">
        <f>SUM(G56-F56)</f>
        <v>0</v>
      </c>
    </row>
    <row r="57" spans="1:8" ht="12.75">
      <c r="A57" s="84"/>
      <c r="B57" s="335"/>
      <c r="C57" s="336"/>
      <c r="D57" s="337"/>
      <c r="E57" s="88"/>
      <c r="F57" s="90"/>
      <c r="G57" s="90">
        <v>0</v>
      </c>
      <c r="H57" s="90">
        <f>SUM(G57-F57)</f>
        <v>0</v>
      </c>
    </row>
    <row r="58" spans="1:8" ht="12.75">
      <c r="A58" s="84"/>
      <c r="B58" s="335"/>
      <c r="C58" s="336"/>
      <c r="D58" s="337"/>
      <c r="E58" s="88"/>
      <c r="F58" s="90"/>
      <c r="G58" s="90"/>
      <c r="H58" s="90"/>
    </row>
    <row r="59" spans="1:8" ht="20.25" customHeight="1">
      <c r="A59" s="84"/>
      <c r="B59" s="335"/>
      <c r="C59" s="336"/>
      <c r="D59" s="337"/>
      <c r="E59" s="88"/>
      <c r="F59" s="90"/>
      <c r="G59" s="90"/>
      <c r="H59" s="90"/>
    </row>
    <row r="60" spans="1:8" ht="32.25" customHeight="1">
      <c r="A60" s="80"/>
      <c r="B60" s="335" t="s">
        <v>39</v>
      </c>
      <c r="C60" s="336"/>
      <c r="D60" s="337"/>
      <c r="E60" s="85"/>
      <c r="F60" s="80"/>
      <c r="G60" s="80"/>
      <c r="H60" s="80"/>
    </row>
    <row r="61" spans="1:8" ht="22.5" customHeight="1">
      <c r="A61" s="80"/>
      <c r="B61" s="335"/>
      <c r="C61" s="336"/>
      <c r="D61" s="337"/>
      <c r="E61" s="85"/>
      <c r="F61" s="80"/>
      <c r="G61" s="80"/>
      <c r="H61" s="80"/>
    </row>
    <row r="62" spans="1:8" ht="39.75" customHeight="1">
      <c r="A62" s="80"/>
      <c r="B62" s="350" t="s">
        <v>50</v>
      </c>
      <c r="C62" s="351"/>
      <c r="D62" s="352"/>
      <c r="E62" s="85"/>
      <c r="F62" s="80"/>
      <c r="G62" s="80"/>
      <c r="H62" s="80"/>
    </row>
    <row r="63" spans="1:8" ht="12.75" customHeight="1">
      <c r="A63" s="80"/>
      <c r="B63" s="335" t="s">
        <v>38</v>
      </c>
      <c r="C63" s="336"/>
      <c r="D63" s="337"/>
      <c r="E63" s="85"/>
      <c r="F63" s="80"/>
      <c r="G63" s="80"/>
      <c r="H63" s="80"/>
    </row>
    <row r="64" spans="1:8" ht="12.75">
      <c r="A64" s="80"/>
      <c r="B64" s="335" t="s">
        <v>39</v>
      </c>
      <c r="C64" s="336"/>
      <c r="D64" s="337"/>
      <c r="E64" s="85"/>
      <c r="F64" s="80"/>
      <c r="G64" s="80"/>
      <c r="H64" s="80"/>
    </row>
    <row r="65" spans="1:8" ht="12.75">
      <c r="A65" s="80"/>
      <c r="B65" s="335"/>
      <c r="C65" s="336"/>
      <c r="D65" s="337"/>
      <c r="E65" s="85"/>
      <c r="F65" s="80"/>
      <c r="G65" s="80"/>
      <c r="H65" s="80"/>
    </row>
    <row r="66" spans="1:8" ht="38.25" customHeight="1">
      <c r="A66" s="80"/>
      <c r="B66" s="358" t="s">
        <v>426</v>
      </c>
      <c r="C66" s="359"/>
      <c r="D66" s="360"/>
      <c r="E66" s="88">
        <f>SUM(E55:E65)</f>
        <v>0</v>
      </c>
      <c r="F66" s="88">
        <f>SUM(F55:F65)</f>
        <v>0</v>
      </c>
      <c r="G66" s="88">
        <f>SUM(G55:G65)</f>
        <v>0</v>
      </c>
      <c r="H66" s="88">
        <f>SUM(H55:H65)</f>
        <v>0</v>
      </c>
    </row>
    <row r="67" spans="1:8" ht="12.75">
      <c r="A67" s="86"/>
      <c r="B67" s="87"/>
      <c r="C67" s="87"/>
      <c r="D67" s="87"/>
      <c r="E67" s="93"/>
      <c r="F67" s="94"/>
      <c r="G67" s="94"/>
      <c r="H67" s="94"/>
    </row>
    <row r="68" spans="1:8" ht="12.75">
      <c r="A68" s="77" t="s">
        <v>163</v>
      </c>
      <c r="B68" s="318" t="s">
        <v>55</v>
      </c>
      <c r="C68" s="318"/>
      <c r="D68" s="357" t="s">
        <v>56</v>
      </c>
      <c r="E68" s="357"/>
      <c r="F68" s="95" t="s">
        <v>54</v>
      </c>
      <c r="G68" s="356" t="s">
        <v>368</v>
      </c>
      <c r="H68" s="356"/>
    </row>
    <row r="69" spans="1:8" ht="12.75">
      <c r="A69" s="77" t="s">
        <v>637</v>
      </c>
      <c r="D69" s="325"/>
      <c r="E69" s="325"/>
      <c r="F69" s="77"/>
      <c r="G69" s="96"/>
      <c r="H69" s="52"/>
    </row>
    <row r="70" spans="2:6" ht="12.75">
      <c r="B70" s="50"/>
      <c r="D70" s="77"/>
      <c r="E70" s="77"/>
      <c r="F70" s="77"/>
    </row>
    <row r="71" spans="1:8" ht="12.75">
      <c r="A71" s="77"/>
      <c r="B71" s="77"/>
      <c r="C71" s="77"/>
      <c r="F71" s="77"/>
      <c r="G71" s="77"/>
      <c r="H71" s="77"/>
    </row>
    <row r="72" spans="1:2" ht="12.75">
      <c r="A72" s="77"/>
      <c r="B72" s="77"/>
    </row>
    <row r="73" ht="12.75">
      <c r="A73" s="77"/>
    </row>
  </sheetData>
  <sheetProtection/>
  <mergeCells count="59">
    <mergeCell ref="B31:D31"/>
    <mergeCell ref="B32:D32"/>
    <mergeCell ref="B33:D33"/>
    <mergeCell ref="B34:D34"/>
    <mergeCell ref="B35:D35"/>
    <mergeCell ref="B55:D55"/>
    <mergeCell ref="B41:D41"/>
    <mergeCell ref="B40:D40"/>
    <mergeCell ref="B39:D39"/>
    <mergeCell ref="B38:D38"/>
    <mergeCell ref="B22:D22"/>
    <mergeCell ref="B21:D21"/>
    <mergeCell ref="B20:D20"/>
    <mergeCell ref="B28:D28"/>
    <mergeCell ref="B27:D27"/>
    <mergeCell ref="B26:D26"/>
    <mergeCell ref="B25:D25"/>
    <mergeCell ref="B24:D24"/>
    <mergeCell ref="B23:D23"/>
    <mergeCell ref="B37:D37"/>
    <mergeCell ref="B36:D36"/>
    <mergeCell ref="B47:D47"/>
    <mergeCell ref="B46:D46"/>
    <mergeCell ref="B45:D45"/>
    <mergeCell ref="B44:D44"/>
    <mergeCell ref="B43:D43"/>
    <mergeCell ref="B42:D42"/>
    <mergeCell ref="B54:D54"/>
    <mergeCell ref="B53:D53"/>
    <mergeCell ref="B52:D52"/>
    <mergeCell ref="B51:D51"/>
    <mergeCell ref="B50:D50"/>
    <mergeCell ref="A49:H49"/>
    <mergeCell ref="B61:D61"/>
    <mergeCell ref="B60:D60"/>
    <mergeCell ref="B59:D59"/>
    <mergeCell ref="B58:D58"/>
    <mergeCell ref="B57:D57"/>
    <mergeCell ref="B56:D56"/>
    <mergeCell ref="B14:D14"/>
    <mergeCell ref="D69:E69"/>
    <mergeCell ref="G68:H68"/>
    <mergeCell ref="D68:E68"/>
    <mergeCell ref="B68:C68"/>
    <mergeCell ref="B66:D66"/>
    <mergeCell ref="B65:D65"/>
    <mergeCell ref="B64:D64"/>
    <mergeCell ref="B63:D63"/>
    <mergeCell ref="B62:D62"/>
    <mergeCell ref="B13:D13"/>
    <mergeCell ref="A10:H10"/>
    <mergeCell ref="A9:H9"/>
    <mergeCell ref="B30:D30"/>
    <mergeCell ref="B29:D29"/>
    <mergeCell ref="B19:D19"/>
    <mergeCell ref="B18:D18"/>
    <mergeCell ref="B17:D17"/>
    <mergeCell ref="B16:D16"/>
    <mergeCell ref="B15:D15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40">
      <selection activeCell="H68" sqref="H68"/>
    </sheetView>
  </sheetViews>
  <sheetFormatPr defaultColWidth="9.140625" defaultRowHeight="12.75"/>
  <cols>
    <col min="3" max="3" width="10.00390625" style="0" bestFit="1" customWidth="1"/>
    <col min="4" max="4" width="15.57421875" style="0" customWidth="1"/>
    <col min="6" max="6" width="11.421875" style="0" bestFit="1" customWidth="1"/>
    <col min="11" max="11" width="11.421875" style="0" bestFit="1" customWidth="1"/>
  </cols>
  <sheetData>
    <row r="1" spans="1:2" ht="12.75">
      <c r="A1" s="4" t="s">
        <v>585</v>
      </c>
      <c r="B1" s="4"/>
    </row>
    <row r="2" spans="1:2" ht="12.75">
      <c r="A2" s="4" t="s">
        <v>494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7" ht="12.75">
      <c r="A5" s="4" t="s">
        <v>329</v>
      </c>
      <c r="B5" s="4"/>
      <c r="G5" s="77"/>
    </row>
    <row r="6" spans="1:7" ht="12.75">
      <c r="A6" s="4" t="s">
        <v>495</v>
      </c>
      <c r="B6" s="4"/>
      <c r="G6" s="77"/>
    </row>
    <row r="9" spans="1:12" ht="16.5">
      <c r="A9" s="368" t="s">
        <v>498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</row>
    <row r="10" ht="17.25" thickBot="1">
      <c r="A10" s="250"/>
    </row>
    <row r="11" spans="1:12" ht="22.5">
      <c r="A11" s="251" t="s">
        <v>499</v>
      </c>
      <c r="B11" s="369" t="s">
        <v>500</v>
      </c>
      <c r="C11" s="369" t="s">
        <v>501</v>
      </c>
      <c r="D11" s="252"/>
      <c r="E11" s="252"/>
      <c r="F11" s="251" t="s">
        <v>502</v>
      </c>
      <c r="G11" s="251" t="s">
        <v>503</v>
      </c>
      <c r="H11" s="261" t="s">
        <v>504</v>
      </c>
      <c r="I11" s="251" t="s">
        <v>505</v>
      </c>
      <c r="J11" s="251" t="s">
        <v>506</v>
      </c>
      <c r="K11" s="251" t="s">
        <v>507</v>
      </c>
      <c r="L11" s="369" t="s">
        <v>508</v>
      </c>
    </row>
    <row r="12" spans="1:12" ht="22.5">
      <c r="A12" s="253" t="s">
        <v>509</v>
      </c>
      <c r="B12" s="370"/>
      <c r="C12" s="370"/>
      <c r="D12" s="253" t="s">
        <v>510</v>
      </c>
      <c r="E12" s="253" t="s">
        <v>511</v>
      </c>
      <c r="F12" s="253" t="s">
        <v>512</v>
      </c>
      <c r="G12" s="253" t="s">
        <v>513</v>
      </c>
      <c r="H12" s="262" t="s">
        <v>514</v>
      </c>
      <c r="I12" s="253" t="s">
        <v>515</v>
      </c>
      <c r="J12" s="253" t="s">
        <v>516</v>
      </c>
      <c r="K12" s="253" t="s">
        <v>517</v>
      </c>
      <c r="L12" s="370"/>
    </row>
    <row r="13" spans="1:12" ht="22.5">
      <c r="A13" s="253" t="s">
        <v>468</v>
      </c>
      <c r="B13" s="370"/>
      <c r="C13" s="370"/>
      <c r="D13" s="253" t="s">
        <v>518</v>
      </c>
      <c r="E13" s="253" t="s">
        <v>518</v>
      </c>
      <c r="F13" s="253" t="s">
        <v>519</v>
      </c>
      <c r="G13" s="253" t="s">
        <v>520</v>
      </c>
      <c r="H13" s="262" t="s">
        <v>521</v>
      </c>
      <c r="I13" s="253" t="s">
        <v>522</v>
      </c>
      <c r="J13" s="253" t="s">
        <v>523</v>
      </c>
      <c r="K13" s="253" t="s">
        <v>524</v>
      </c>
      <c r="L13" s="370"/>
    </row>
    <row r="14" spans="1:12" ht="13.5" thickBot="1">
      <c r="A14" s="254"/>
      <c r="B14" s="371"/>
      <c r="C14" s="371"/>
      <c r="D14" s="254"/>
      <c r="E14" s="254"/>
      <c r="F14" s="254" t="s">
        <v>525</v>
      </c>
      <c r="G14" s="254" t="s">
        <v>526</v>
      </c>
      <c r="H14" s="263" t="s">
        <v>527</v>
      </c>
      <c r="I14" s="254" t="s">
        <v>528</v>
      </c>
      <c r="J14" s="254" t="s">
        <v>529</v>
      </c>
      <c r="K14" s="254"/>
      <c r="L14" s="371"/>
    </row>
    <row r="15" spans="1:12" ht="13.5" thickBot="1">
      <c r="A15" s="255">
        <v>1</v>
      </c>
      <c r="B15" s="255">
        <v>2</v>
      </c>
      <c r="C15" s="255">
        <v>3</v>
      </c>
      <c r="D15" s="255">
        <v>4</v>
      </c>
      <c r="E15" s="255">
        <v>5</v>
      </c>
      <c r="F15" s="255">
        <v>6</v>
      </c>
      <c r="G15" s="255">
        <v>7</v>
      </c>
      <c r="H15" s="264">
        <v>8</v>
      </c>
      <c r="I15" s="255">
        <v>9</v>
      </c>
      <c r="J15" s="255">
        <v>10</v>
      </c>
      <c r="K15" s="255">
        <v>11</v>
      </c>
      <c r="L15" s="255">
        <v>12</v>
      </c>
    </row>
    <row r="16" spans="1:12" ht="13.5" thickBot="1">
      <c r="A16" s="365" t="s">
        <v>530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7"/>
    </row>
    <row r="17" spans="1:12" ht="13.5" customHeight="1" thickBot="1">
      <c r="A17" s="256" t="s">
        <v>531</v>
      </c>
      <c r="B17" s="256" t="s">
        <v>532</v>
      </c>
      <c r="C17" s="257">
        <v>311306</v>
      </c>
      <c r="D17" s="258">
        <v>311306</v>
      </c>
      <c r="E17" s="257">
        <v>0</v>
      </c>
      <c r="F17" s="258">
        <v>-311306</v>
      </c>
      <c r="G17" s="257">
        <v>0</v>
      </c>
      <c r="H17" s="257">
        <v>0</v>
      </c>
      <c r="I17" s="257">
        <v>0</v>
      </c>
      <c r="J17" s="257">
        <v>0</v>
      </c>
      <c r="K17" s="258">
        <v>-311306</v>
      </c>
      <c r="L17" s="257">
        <v>0</v>
      </c>
    </row>
    <row r="18" spans="1:12" ht="13.5" thickBot="1">
      <c r="A18" s="256" t="s">
        <v>533</v>
      </c>
      <c r="B18" s="256" t="s">
        <v>532</v>
      </c>
      <c r="C18" s="257">
        <v>42615</v>
      </c>
      <c r="D18" s="258">
        <v>42615</v>
      </c>
      <c r="E18" s="257">
        <v>0</v>
      </c>
      <c r="F18" s="258">
        <v>-42615</v>
      </c>
      <c r="G18" s="257">
        <v>0</v>
      </c>
      <c r="H18" s="257">
        <v>0</v>
      </c>
      <c r="I18" s="257">
        <v>0</v>
      </c>
      <c r="J18" s="257">
        <v>0</v>
      </c>
      <c r="K18" s="258">
        <v>-42615</v>
      </c>
      <c r="L18" s="257">
        <v>0</v>
      </c>
    </row>
    <row r="19" spans="1:12" ht="13.5" thickBot="1">
      <c r="A19" s="256" t="s">
        <v>534</v>
      </c>
      <c r="B19" s="256" t="s">
        <v>532</v>
      </c>
      <c r="C19" s="257">
        <v>67108</v>
      </c>
      <c r="D19" s="258">
        <v>20132.4</v>
      </c>
      <c r="E19" s="257">
        <v>0</v>
      </c>
      <c r="F19" s="258">
        <v>-20132.4</v>
      </c>
      <c r="G19" s="257">
        <v>0</v>
      </c>
      <c r="H19" s="257">
        <v>0</v>
      </c>
      <c r="I19" s="257">
        <v>0</v>
      </c>
      <c r="J19" s="257">
        <v>0</v>
      </c>
      <c r="K19" s="258">
        <v>-20132.4</v>
      </c>
      <c r="L19" s="257">
        <v>0</v>
      </c>
    </row>
    <row r="20" spans="1:12" ht="13.5" thickBot="1">
      <c r="A20" s="256" t="s">
        <v>535</v>
      </c>
      <c r="B20" s="256" t="s">
        <v>532</v>
      </c>
      <c r="C20" s="257">
        <v>108085</v>
      </c>
      <c r="D20" s="258">
        <v>108085</v>
      </c>
      <c r="E20" s="257">
        <v>0</v>
      </c>
      <c r="F20" s="258">
        <v>-108085</v>
      </c>
      <c r="G20" s="257">
        <v>0</v>
      </c>
      <c r="H20" s="257">
        <v>0</v>
      </c>
      <c r="I20" s="257">
        <v>0</v>
      </c>
      <c r="J20" s="257">
        <v>0</v>
      </c>
      <c r="K20" s="258">
        <v>-108085</v>
      </c>
      <c r="L20" s="257">
        <v>0</v>
      </c>
    </row>
    <row r="21" spans="1:12" ht="13.5" thickBot="1">
      <c r="A21" s="256" t="s">
        <v>536</v>
      </c>
      <c r="B21" s="256" t="s">
        <v>532</v>
      </c>
      <c r="C21" s="257">
        <v>100</v>
      </c>
      <c r="D21" s="258">
        <v>201000</v>
      </c>
      <c r="E21" s="257">
        <v>0</v>
      </c>
      <c r="F21" s="258">
        <v>-201000</v>
      </c>
      <c r="G21" s="257">
        <v>0</v>
      </c>
      <c r="H21" s="257">
        <v>0</v>
      </c>
      <c r="I21" s="257">
        <v>0</v>
      </c>
      <c r="J21" s="257">
        <v>0</v>
      </c>
      <c r="K21" s="258">
        <v>-201000</v>
      </c>
      <c r="L21" s="257">
        <v>0</v>
      </c>
    </row>
    <row r="22" spans="1:12" ht="13.5" thickBot="1">
      <c r="A22" s="256" t="s">
        <v>537</v>
      </c>
      <c r="B22" s="256" t="s">
        <v>532</v>
      </c>
      <c r="C22" s="257">
        <v>9985689</v>
      </c>
      <c r="D22" s="258">
        <v>9985689</v>
      </c>
      <c r="E22" s="257">
        <v>0</v>
      </c>
      <c r="F22" s="258">
        <v>-9985689</v>
      </c>
      <c r="G22" s="257">
        <v>0</v>
      </c>
      <c r="H22" s="257">
        <v>0</v>
      </c>
      <c r="I22" s="257">
        <v>0</v>
      </c>
      <c r="J22" s="257">
        <v>0</v>
      </c>
      <c r="K22" s="258">
        <v>-9985689</v>
      </c>
      <c r="L22" s="257">
        <v>0</v>
      </c>
    </row>
    <row r="23" spans="1:12" ht="13.5" thickBot="1">
      <c r="A23" s="256" t="s">
        <v>538</v>
      </c>
      <c r="B23" s="256" t="s">
        <v>532</v>
      </c>
      <c r="C23" s="257">
        <v>232418</v>
      </c>
      <c r="D23" s="258">
        <v>232418</v>
      </c>
      <c r="E23" s="257">
        <v>0</v>
      </c>
      <c r="F23" s="258">
        <v>-232418</v>
      </c>
      <c r="G23" s="257">
        <v>0</v>
      </c>
      <c r="H23" s="257">
        <v>0</v>
      </c>
      <c r="I23" s="257">
        <v>0</v>
      </c>
      <c r="J23" s="257">
        <v>0</v>
      </c>
      <c r="K23" s="258">
        <v>-232418</v>
      </c>
      <c r="L23" s="257">
        <v>0</v>
      </c>
    </row>
    <row r="24" spans="1:12" ht="13.5" thickBot="1">
      <c r="A24" s="256" t="s">
        <v>539</v>
      </c>
      <c r="B24" s="256" t="s">
        <v>532</v>
      </c>
      <c r="C24" s="257">
        <v>113737</v>
      </c>
      <c r="D24" s="258">
        <v>113737</v>
      </c>
      <c r="E24" s="257">
        <v>0</v>
      </c>
      <c r="F24" s="258">
        <v>-113737</v>
      </c>
      <c r="G24" s="257">
        <v>0</v>
      </c>
      <c r="H24" s="257">
        <v>0</v>
      </c>
      <c r="I24" s="257">
        <v>0</v>
      </c>
      <c r="J24" s="257">
        <v>0</v>
      </c>
      <c r="K24" s="258">
        <v>-113737</v>
      </c>
      <c r="L24" s="257">
        <v>0</v>
      </c>
    </row>
    <row r="25" spans="1:12" ht="13.5" thickBot="1">
      <c r="A25" s="256" t="s">
        <v>540</v>
      </c>
      <c r="B25" s="256" t="s">
        <v>532</v>
      </c>
      <c r="C25" s="257">
        <v>21373</v>
      </c>
      <c r="D25" s="258">
        <v>21373</v>
      </c>
      <c r="E25" s="257">
        <v>0</v>
      </c>
      <c r="F25" s="258">
        <v>-21373</v>
      </c>
      <c r="G25" s="257">
        <v>0</v>
      </c>
      <c r="H25" s="257">
        <v>0</v>
      </c>
      <c r="I25" s="257">
        <v>0</v>
      </c>
      <c r="J25" s="257">
        <v>0</v>
      </c>
      <c r="K25" s="258">
        <v>-21373</v>
      </c>
      <c r="L25" s="257">
        <v>0</v>
      </c>
    </row>
    <row r="26" spans="1:12" ht="13.5" thickBot="1">
      <c r="A26" s="256" t="s">
        <v>541</v>
      </c>
      <c r="B26" s="256" t="s">
        <v>532</v>
      </c>
      <c r="C26" s="257">
        <v>108589</v>
      </c>
      <c r="D26" s="258">
        <v>108589</v>
      </c>
      <c r="E26" s="257">
        <v>0</v>
      </c>
      <c r="F26" s="258">
        <v>-108589</v>
      </c>
      <c r="G26" s="257">
        <v>0</v>
      </c>
      <c r="H26" s="257">
        <v>0</v>
      </c>
      <c r="I26" s="257">
        <v>0</v>
      </c>
      <c r="J26" s="257">
        <v>0</v>
      </c>
      <c r="K26" s="258">
        <v>-108589</v>
      </c>
      <c r="L26" s="257">
        <v>0</v>
      </c>
    </row>
    <row r="27" spans="1:12" ht="13.5" thickBot="1">
      <c r="A27" s="256" t="s">
        <v>542</v>
      </c>
      <c r="B27" s="256" t="s">
        <v>532</v>
      </c>
      <c r="C27" s="257">
        <v>298150</v>
      </c>
      <c r="D27" s="258">
        <v>298150</v>
      </c>
      <c r="E27" s="257">
        <v>0</v>
      </c>
      <c r="F27" s="258">
        <v>-298150</v>
      </c>
      <c r="G27" s="257">
        <v>0</v>
      </c>
      <c r="H27" s="257">
        <v>0</v>
      </c>
      <c r="I27" s="257">
        <v>0</v>
      </c>
      <c r="J27" s="257">
        <v>0</v>
      </c>
      <c r="K27" s="258">
        <v>-298150</v>
      </c>
      <c r="L27" s="257">
        <v>0</v>
      </c>
    </row>
    <row r="28" spans="1:12" ht="13.5" thickBot="1">
      <c r="A28" s="256" t="s">
        <v>543</v>
      </c>
      <c r="B28" s="256" t="s">
        <v>532</v>
      </c>
      <c r="C28" s="257">
        <v>472361</v>
      </c>
      <c r="D28" s="258">
        <v>472361</v>
      </c>
      <c r="E28" s="257">
        <v>0</v>
      </c>
      <c r="F28" s="258">
        <v>-472361</v>
      </c>
      <c r="G28" s="257">
        <v>0</v>
      </c>
      <c r="H28" s="257">
        <v>0</v>
      </c>
      <c r="I28" s="257">
        <v>0</v>
      </c>
      <c r="J28" s="257">
        <v>0</v>
      </c>
      <c r="K28" s="258">
        <v>-472361</v>
      </c>
      <c r="L28" s="257">
        <v>0</v>
      </c>
    </row>
    <row r="29" spans="1:12" ht="13.5" thickBot="1">
      <c r="A29" s="256" t="s">
        <v>544</v>
      </c>
      <c r="B29" s="256" t="s">
        <v>532</v>
      </c>
      <c r="C29" s="257">
        <v>7264</v>
      </c>
      <c r="D29" s="258">
        <v>7264</v>
      </c>
      <c r="E29" s="257">
        <v>0</v>
      </c>
      <c r="F29" s="258">
        <v>-7264</v>
      </c>
      <c r="G29" s="257">
        <v>0</v>
      </c>
      <c r="H29" s="257">
        <v>0</v>
      </c>
      <c r="I29" s="257">
        <v>0</v>
      </c>
      <c r="J29" s="257">
        <v>0</v>
      </c>
      <c r="K29" s="258">
        <v>-7264</v>
      </c>
      <c r="L29" s="257">
        <v>0</v>
      </c>
    </row>
    <row r="30" spans="1:12" ht="13.5" thickBot="1">
      <c r="A30" s="256" t="s">
        <v>545</v>
      </c>
      <c r="B30" s="256" t="s">
        <v>532</v>
      </c>
      <c r="C30" s="257">
        <v>2542722</v>
      </c>
      <c r="D30" s="258">
        <v>2542722</v>
      </c>
      <c r="E30" s="257">
        <v>0</v>
      </c>
      <c r="F30" s="258">
        <v>-2542722</v>
      </c>
      <c r="G30" s="257">
        <v>0</v>
      </c>
      <c r="H30" s="257">
        <v>0</v>
      </c>
      <c r="I30" s="257">
        <v>0</v>
      </c>
      <c r="J30" s="257">
        <v>0</v>
      </c>
      <c r="K30" s="258">
        <v>-2542722</v>
      </c>
      <c r="L30" s="257">
        <v>0</v>
      </c>
    </row>
    <row r="31" spans="1:12" ht="13.5" thickBot="1">
      <c r="A31" s="256" t="s">
        <v>546</v>
      </c>
      <c r="B31" s="256" t="s">
        <v>532</v>
      </c>
      <c r="C31" s="257">
        <v>34469</v>
      </c>
      <c r="D31" s="258">
        <v>34469</v>
      </c>
      <c r="E31" s="257">
        <v>0</v>
      </c>
      <c r="F31" s="258">
        <v>-34469</v>
      </c>
      <c r="G31" s="257">
        <v>0</v>
      </c>
      <c r="H31" s="257">
        <v>0</v>
      </c>
      <c r="I31" s="257">
        <v>0</v>
      </c>
      <c r="J31" s="257">
        <v>0</v>
      </c>
      <c r="K31" s="258">
        <v>-34469</v>
      </c>
      <c r="L31" s="257">
        <v>0</v>
      </c>
    </row>
    <row r="32" spans="1:12" ht="13.5" thickBot="1">
      <c r="A32" s="256" t="s">
        <v>547</v>
      </c>
      <c r="B32" s="256" t="s">
        <v>532</v>
      </c>
      <c r="C32" s="257">
        <v>1042945</v>
      </c>
      <c r="D32" s="258">
        <v>1042945</v>
      </c>
      <c r="E32" s="257">
        <v>0</v>
      </c>
      <c r="F32" s="258">
        <v>-1042945</v>
      </c>
      <c r="G32" s="257">
        <v>0</v>
      </c>
      <c r="H32" s="257">
        <v>0</v>
      </c>
      <c r="I32" s="257">
        <v>0</v>
      </c>
      <c r="J32" s="257">
        <v>0</v>
      </c>
      <c r="K32" s="258">
        <v>-1042945</v>
      </c>
      <c r="L32" s="257">
        <v>0</v>
      </c>
    </row>
    <row r="33" spans="1:12" ht="13.5" thickBot="1">
      <c r="A33" s="256" t="s">
        <v>548</v>
      </c>
      <c r="B33" s="256" t="s">
        <v>532</v>
      </c>
      <c r="C33" s="257">
        <v>61626</v>
      </c>
      <c r="D33" s="258">
        <v>61626</v>
      </c>
      <c r="E33" s="257">
        <v>0</v>
      </c>
      <c r="F33" s="258">
        <v>-61626</v>
      </c>
      <c r="G33" s="257">
        <v>0</v>
      </c>
      <c r="H33" s="257">
        <v>0</v>
      </c>
      <c r="I33" s="257">
        <v>0</v>
      </c>
      <c r="J33" s="257">
        <v>0</v>
      </c>
      <c r="K33" s="258">
        <v>-61626</v>
      </c>
      <c r="L33" s="257">
        <v>0</v>
      </c>
    </row>
    <row r="34" spans="1:12" ht="13.5" thickBot="1">
      <c r="A34" s="256" t="s">
        <v>549</v>
      </c>
      <c r="B34" s="256" t="s">
        <v>532</v>
      </c>
      <c r="C34" s="257">
        <v>880151</v>
      </c>
      <c r="D34" s="258">
        <v>880151</v>
      </c>
      <c r="E34" s="257">
        <v>0</v>
      </c>
      <c r="F34" s="258">
        <v>-880151</v>
      </c>
      <c r="G34" s="257">
        <v>0</v>
      </c>
      <c r="H34" s="257">
        <v>0</v>
      </c>
      <c r="I34" s="257">
        <v>0</v>
      </c>
      <c r="J34" s="257">
        <v>0</v>
      </c>
      <c r="K34" s="258">
        <v>-880151</v>
      </c>
      <c r="L34" s="257">
        <v>0</v>
      </c>
    </row>
    <row r="35" spans="1:12" ht="13.5" thickBot="1">
      <c r="A35" s="256" t="s">
        <v>550</v>
      </c>
      <c r="B35" s="256" t="s">
        <v>532</v>
      </c>
      <c r="C35" s="257">
        <v>95408</v>
      </c>
      <c r="D35" s="258">
        <v>95408</v>
      </c>
      <c r="E35" s="258">
        <v>19453.69</v>
      </c>
      <c r="F35" s="258">
        <v>-75954.31</v>
      </c>
      <c r="G35" s="257">
        <v>0</v>
      </c>
      <c r="H35" s="257">
        <v>0</v>
      </c>
      <c r="I35" s="257">
        <v>0</v>
      </c>
      <c r="J35" s="257">
        <v>0</v>
      </c>
      <c r="K35" s="258">
        <v>-75954.31</v>
      </c>
      <c r="L35" s="257">
        <v>0</v>
      </c>
    </row>
    <row r="36" spans="1:12" ht="13.5" thickBot="1">
      <c r="A36" s="256" t="s">
        <v>551</v>
      </c>
      <c r="B36" s="256" t="s">
        <v>552</v>
      </c>
      <c r="C36" s="257">
        <v>178169</v>
      </c>
      <c r="D36" s="258">
        <v>44774.86</v>
      </c>
      <c r="E36" s="258">
        <v>9157.89</v>
      </c>
      <c r="F36" s="257">
        <v>0</v>
      </c>
      <c r="G36" s="257">
        <v>0</v>
      </c>
      <c r="H36" s="257">
        <v>0</v>
      </c>
      <c r="I36" s="257">
        <v>0</v>
      </c>
      <c r="J36" s="257">
        <v>0</v>
      </c>
      <c r="K36" s="257">
        <v>249.44</v>
      </c>
      <c r="L36" s="257">
        <v>0</v>
      </c>
    </row>
    <row r="37" spans="1:12" ht="13.5" thickBot="1">
      <c r="A37" s="256" t="s">
        <v>553</v>
      </c>
      <c r="B37" s="256" t="s">
        <v>532</v>
      </c>
      <c r="C37" s="257">
        <v>243925</v>
      </c>
      <c r="D37" s="258">
        <v>243925</v>
      </c>
      <c r="E37" s="257">
        <v>0</v>
      </c>
      <c r="F37" s="258">
        <v>-243925</v>
      </c>
      <c r="G37" s="257">
        <v>0</v>
      </c>
      <c r="H37" s="257">
        <v>0</v>
      </c>
      <c r="I37" s="257">
        <v>0</v>
      </c>
      <c r="J37" s="257">
        <v>0</v>
      </c>
      <c r="K37" s="258">
        <v>-243925</v>
      </c>
      <c r="L37" s="257">
        <v>0</v>
      </c>
    </row>
    <row r="38" spans="1:12" ht="13.5" thickBot="1">
      <c r="A38" s="256" t="s">
        <v>554</v>
      </c>
      <c r="B38" s="256" t="s">
        <v>552</v>
      </c>
      <c r="C38" s="257">
        <v>10275</v>
      </c>
      <c r="D38" s="258">
        <v>10275</v>
      </c>
      <c r="E38" s="258">
        <v>2642.73</v>
      </c>
      <c r="F38" s="257">
        <v>0</v>
      </c>
      <c r="G38" s="257">
        <v>0</v>
      </c>
      <c r="H38" s="257">
        <v>0</v>
      </c>
      <c r="I38" s="257">
        <v>0</v>
      </c>
      <c r="J38" s="257">
        <v>0</v>
      </c>
      <c r="K38" s="257">
        <v>587.73</v>
      </c>
      <c r="L38" s="257">
        <v>0</v>
      </c>
    </row>
    <row r="39" spans="1:12" ht="13.5" thickBot="1">
      <c r="A39" s="256" t="s">
        <v>555</v>
      </c>
      <c r="B39" s="256" t="s">
        <v>532</v>
      </c>
      <c r="C39" s="257">
        <v>211591</v>
      </c>
      <c r="D39" s="258">
        <v>211591</v>
      </c>
      <c r="E39" s="257">
        <v>0</v>
      </c>
      <c r="F39" s="258">
        <v>-211591</v>
      </c>
      <c r="G39" s="257">
        <v>0</v>
      </c>
      <c r="H39" s="257">
        <v>0</v>
      </c>
      <c r="I39" s="257">
        <v>0</v>
      </c>
      <c r="J39" s="257">
        <v>0</v>
      </c>
      <c r="K39" s="258">
        <v>-211591</v>
      </c>
      <c r="L39" s="257">
        <v>0</v>
      </c>
    </row>
    <row r="40" spans="1:12" ht="13.5" thickBot="1">
      <c r="A40" s="256" t="s">
        <v>556</v>
      </c>
      <c r="B40" s="256" t="s">
        <v>552</v>
      </c>
      <c r="C40" s="257">
        <v>10952</v>
      </c>
      <c r="D40" s="258">
        <v>10952</v>
      </c>
      <c r="E40" s="258">
        <v>1853.08</v>
      </c>
      <c r="F40" s="257">
        <v>0</v>
      </c>
      <c r="G40" s="257">
        <v>0</v>
      </c>
      <c r="H40" s="258">
        <v>0</v>
      </c>
      <c r="I40" s="257">
        <v>0</v>
      </c>
      <c r="J40" s="257">
        <v>0</v>
      </c>
      <c r="K40" s="258">
        <v>-1234.29</v>
      </c>
      <c r="L40" s="257">
        <v>0</v>
      </c>
    </row>
    <row r="41" spans="1:12" ht="13.5" thickBot="1">
      <c r="A41" s="256" t="s">
        <v>557</v>
      </c>
      <c r="B41" s="256" t="s">
        <v>532</v>
      </c>
      <c r="C41" s="257">
        <v>1977148</v>
      </c>
      <c r="D41" s="258">
        <v>1977148</v>
      </c>
      <c r="E41" s="257">
        <v>0</v>
      </c>
      <c r="F41" s="258">
        <v>-1977148</v>
      </c>
      <c r="G41" s="257">
        <v>0</v>
      </c>
      <c r="H41" s="257">
        <v>0</v>
      </c>
      <c r="I41" s="257">
        <v>0</v>
      </c>
      <c r="J41" s="257">
        <v>0</v>
      </c>
      <c r="K41" s="258">
        <v>-1977148</v>
      </c>
      <c r="L41" s="257">
        <v>0</v>
      </c>
    </row>
    <row r="42" spans="1:12" ht="13.5" thickBot="1">
      <c r="A42" s="256" t="s">
        <v>558</v>
      </c>
      <c r="B42" s="256" t="s">
        <v>532</v>
      </c>
      <c r="C42" s="257">
        <v>681341</v>
      </c>
      <c r="D42" s="258">
        <v>681341</v>
      </c>
      <c r="E42" s="257">
        <v>0</v>
      </c>
      <c r="F42" s="258">
        <v>-681341</v>
      </c>
      <c r="G42" s="257">
        <v>0</v>
      </c>
      <c r="H42" s="257">
        <v>0</v>
      </c>
      <c r="I42" s="257">
        <v>0</v>
      </c>
      <c r="J42" s="257">
        <v>0</v>
      </c>
      <c r="K42" s="258">
        <v>-681341</v>
      </c>
      <c r="L42" s="257">
        <v>0</v>
      </c>
    </row>
    <row r="43" spans="1:12" ht="13.5" thickBot="1">
      <c r="A43" s="256" t="s">
        <v>559</v>
      </c>
      <c r="B43" s="256" t="s">
        <v>532</v>
      </c>
      <c r="C43" s="257">
        <v>12269</v>
      </c>
      <c r="D43" s="258">
        <v>122690</v>
      </c>
      <c r="E43" s="257">
        <v>0</v>
      </c>
      <c r="F43" s="258">
        <v>-122690</v>
      </c>
      <c r="G43" s="257">
        <v>0</v>
      </c>
      <c r="H43" s="257">
        <v>0</v>
      </c>
      <c r="I43" s="257">
        <v>0</v>
      </c>
      <c r="J43" s="257">
        <v>0</v>
      </c>
      <c r="K43" s="258">
        <v>-122690</v>
      </c>
      <c r="L43" s="257">
        <v>0</v>
      </c>
    </row>
    <row r="44" spans="1:12" ht="13.5" thickBot="1">
      <c r="A44" s="256" t="s">
        <v>560</v>
      </c>
      <c r="B44" s="256" t="s">
        <v>552</v>
      </c>
      <c r="C44" s="257">
        <v>41452</v>
      </c>
      <c r="D44" s="258">
        <v>41452</v>
      </c>
      <c r="E44" s="258">
        <v>22798.6</v>
      </c>
      <c r="F44" s="257">
        <v>0</v>
      </c>
      <c r="G44" s="257">
        <v>0</v>
      </c>
      <c r="H44" s="258">
        <v>0</v>
      </c>
      <c r="I44" s="257">
        <v>0</v>
      </c>
      <c r="J44" s="257">
        <v>0</v>
      </c>
      <c r="K44" s="258">
        <v>-2072.6</v>
      </c>
      <c r="L44" s="257">
        <v>-248.71</v>
      </c>
    </row>
    <row r="45" spans="1:12" ht="13.5" thickBot="1">
      <c r="A45" s="256" t="s">
        <v>561</v>
      </c>
      <c r="B45" s="256" t="s">
        <v>532</v>
      </c>
      <c r="C45" s="257">
        <v>195594</v>
      </c>
      <c r="D45" s="258">
        <v>93763.67</v>
      </c>
      <c r="E45" s="258">
        <v>62590.08</v>
      </c>
      <c r="F45" s="258">
        <v>-31173.59</v>
      </c>
      <c r="G45" s="257">
        <v>0</v>
      </c>
      <c r="H45" s="257">
        <v>0</v>
      </c>
      <c r="I45" s="257">
        <v>0</v>
      </c>
      <c r="J45" s="257">
        <v>0</v>
      </c>
      <c r="K45" s="258">
        <v>-31173.59</v>
      </c>
      <c r="L45" s="258">
        <v>-93885.12</v>
      </c>
    </row>
    <row r="46" spans="1:12" ht="13.5" thickBot="1">
      <c r="A46" s="256" t="s">
        <v>562</v>
      </c>
      <c r="B46" s="256" t="s">
        <v>532</v>
      </c>
      <c r="C46" s="257">
        <v>159263</v>
      </c>
      <c r="D46" s="258">
        <v>159263</v>
      </c>
      <c r="E46" s="257">
        <v>0</v>
      </c>
      <c r="F46" s="258">
        <v>-159263</v>
      </c>
      <c r="G46" s="257">
        <v>0</v>
      </c>
      <c r="H46" s="257">
        <v>0</v>
      </c>
      <c r="I46" s="257">
        <v>0</v>
      </c>
      <c r="J46" s="257">
        <v>0</v>
      </c>
      <c r="K46" s="258">
        <v>-159263</v>
      </c>
      <c r="L46" s="257">
        <v>0</v>
      </c>
    </row>
    <row r="47" spans="1:12" ht="13.5" thickBot="1">
      <c r="A47" s="256" t="s">
        <v>563</v>
      </c>
      <c r="B47" s="256" t="s">
        <v>532</v>
      </c>
      <c r="C47" s="257">
        <v>430250</v>
      </c>
      <c r="D47" s="258">
        <v>430250</v>
      </c>
      <c r="E47" s="257">
        <v>0</v>
      </c>
      <c r="F47" s="258">
        <v>-430250</v>
      </c>
      <c r="G47" s="257">
        <v>0</v>
      </c>
      <c r="H47" s="257">
        <v>0</v>
      </c>
      <c r="I47" s="257">
        <v>0</v>
      </c>
      <c r="J47" s="257">
        <v>0</v>
      </c>
      <c r="K47" s="258">
        <v>-430250</v>
      </c>
      <c r="L47" s="257">
        <v>0</v>
      </c>
    </row>
    <row r="48" spans="1:12" ht="13.5" thickBot="1">
      <c r="A48" s="256" t="s">
        <v>564</v>
      </c>
      <c r="B48" s="256" t="s">
        <v>532</v>
      </c>
      <c r="C48" s="257">
        <v>24484</v>
      </c>
      <c r="D48" s="258">
        <v>24484</v>
      </c>
      <c r="E48" s="257">
        <v>0</v>
      </c>
      <c r="F48" s="258">
        <v>-24484</v>
      </c>
      <c r="G48" s="257">
        <v>0</v>
      </c>
      <c r="H48" s="257">
        <v>0</v>
      </c>
      <c r="I48" s="257">
        <v>0</v>
      </c>
      <c r="J48" s="257">
        <v>0</v>
      </c>
      <c r="K48" s="258">
        <v>-24484</v>
      </c>
      <c r="L48" s="257">
        <v>0</v>
      </c>
    </row>
    <row r="49" spans="1:12" ht="13.5" thickBot="1">
      <c r="A49" s="256" t="s">
        <v>565</v>
      </c>
      <c r="B49" s="256" t="s">
        <v>532</v>
      </c>
      <c r="C49" s="257">
        <v>1969609</v>
      </c>
      <c r="D49" s="258">
        <v>1969609</v>
      </c>
      <c r="E49" s="257">
        <v>0</v>
      </c>
      <c r="F49" s="258">
        <v>-1969609</v>
      </c>
      <c r="G49" s="257">
        <v>0</v>
      </c>
      <c r="H49" s="257">
        <v>0</v>
      </c>
      <c r="I49" s="257">
        <v>0</v>
      </c>
      <c r="J49" s="257">
        <v>0</v>
      </c>
      <c r="K49" s="258">
        <v>-1969609</v>
      </c>
      <c r="L49" s="257">
        <v>0</v>
      </c>
    </row>
    <row r="50" spans="1:12" ht="13.5" thickBot="1">
      <c r="A50" s="256" t="s">
        <v>566</v>
      </c>
      <c r="B50" s="256" t="s">
        <v>532</v>
      </c>
      <c r="C50" s="257">
        <v>83234</v>
      </c>
      <c r="D50" s="258">
        <v>83234</v>
      </c>
      <c r="E50" s="257">
        <v>0</v>
      </c>
      <c r="F50" s="258">
        <v>-83234</v>
      </c>
      <c r="G50" s="257">
        <v>0</v>
      </c>
      <c r="H50" s="257">
        <v>0</v>
      </c>
      <c r="I50" s="257">
        <v>0</v>
      </c>
      <c r="J50" s="257">
        <v>0</v>
      </c>
      <c r="K50" s="258">
        <v>-83234</v>
      </c>
      <c r="L50" s="257">
        <v>0</v>
      </c>
    </row>
    <row r="51" spans="1:12" ht="13.5" thickBot="1">
      <c r="A51" s="256" t="s">
        <v>567</v>
      </c>
      <c r="B51" s="256" t="s">
        <v>532</v>
      </c>
      <c r="C51" s="257">
        <v>2070393</v>
      </c>
      <c r="D51" s="258">
        <v>2070393</v>
      </c>
      <c r="E51" s="257">
        <v>0</v>
      </c>
      <c r="F51" s="258">
        <v>-2070393</v>
      </c>
      <c r="G51" s="257">
        <v>0</v>
      </c>
      <c r="H51" s="257">
        <v>0</v>
      </c>
      <c r="I51" s="257">
        <v>0</v>
      </c>
      <c r="J51" s="257">
        <v>0</v>
      </c>
      <c r="K51" s="258">
        <v>-2070393</v>
      </c>
      <c r="L51" s="257">
        <v>0</v>
      </c>
    </row>
    <row r="52" spans="1:12" ht="13.5" thickBot="1">
      <c r="A52" s="256" t="s">
        <v>568</v>
      </c>
      <c r="B52" s="256" t="s">
        <v>532</v>
      </c>
      <c r="C52" s="257">
        <v>595051</v>
      </c>
      <c r="D52" s="258">
        <v>595051</v>
      </c>
      <c r="E52" s="257">
        <v>0</v>
      </c>
      <c r="F52" s="258">
        <v>-595051</v>
      </c>
      <c r="G52" s="257">
        <v>0</v>
      </c>
      <c r="H52" s="257">
        <v>0</v>
      </c>
      <c r="I52" s="257">
        <v>0</v>
      </c>
      <c r="J52" s="257">
        <v>0</v>
      </c>
      <c r="K52" s="258">
        <v>-595051</v>
      </c>
      <c r="L52" s="257">
        <v>0</v>
      </c>
    </row>
    <row r="53" spans="1:12" ht="13.5" thickBot="1">
      <c r="A53" s="256" t="s">
        <v>569</v>
      </c>
      <c r="B53" s="256" t="s">
        <v>532</v>
      </c>
      <c r="C53" s="257">
        <v>495493</v>
      </c>
      <c r="D53" s="258">
        <v>495493</v>
      </c>
      <c r="E53" s="257">
        <v>0</v>
      </c>
      <c r="F53" s="258">
        <v>-495493</v>
      </c>
      <c r="G53" s="257">
        <v>0</v>
      </c>
      <c r="H53" s="257">
        <v>0</v>
      </c>
      <c r="I53" s="257">
        <v>0</v>
      </c>
      <c r="J53" s="257">
        <v>0</v>
      </c>
      <c r="K53" s="258">
        <v>-495493</v>
      </c>
      <c r="L53" s="257">
        <v>0</v>
      </c>
    </row>
    <row r="54" spans="1:12" ht="13.5" thickBot="1">
      <c r="A54" s="256" t="s">
        <v>570</v>
      </c>
      <c r="B54" s="256" t="s">
        <v>552</v>
      </c>
      <c r="C54" s="257">
        <v>43210</v>
      </c>
      <c r="D54" s="258">
        <v>43210</v>
      </c>
      <c r="E54" s="258">
        <v>10534.6</v>
      </c>
      <c r="F54" s="257">
        <v>0</v>
      </c>
      <c r="G54" s="257">
        <v>0</v>
      </c>
      <c r="H54" s="258">
        <v>0</v>
      </c>
      <c r="I54" s="257">
        <v>0</v>
      </c>
      <c r="J54" s="257">
        <v>0</v>
      </c>
      <c r="K54" s="258">
        <v>1892.6</v>
      </c>
      <c r="L54" s="257">
        <v>0</v>
      </c>
    </row>
    <row r="55" spans="1:12" ht="13.5" thickBot="1">
      <c r="A55" s="256" t="s">
        <v>571</v>
      </c>
      <c r="B55" s="256" t="s">
        <v>532</v>
      </c>
      <c r="C55" s="257">
        <v>837607</v>
      </c>
      <c r="D55" s="258">
        <v>837607</v>
      </c>
      <c r="E55" s="257">
        <v>0</v>
      </c>
      <c r="F55" s="258">
        <v>-837607</v>
      </c>
      <c r="G55" s="257">
        <v>0</v>
      </c>
      <c r="H55" s="257">
        <v>0</v>
      </c>
      <c r="I55" s="257">
        <v>0</v>
      </c>
      <c r="J55" s="257">
        <v>0</v>
      </c>
      <c r="K55" s="258">
        <v>-837607</v>
      </c>
      <c r="L55" s="257">
        <v>0</v>
      </c>
    </row>
    <row r="56" spans="1:12" ht="13.5" thickBot="1">
      <c r="A56" s="256" t="s">
        <v>572</v>
      </c>
      <c r="B56" s="256" t="s">
        <v>532</v>
      </c>
      <c r="C56" s="257">
        <v>1038</v>
      </c>
      <c r="D56" s="257">
        <v>160.4</v>
      </c>
      <c r="E56" s="258">
        <v>51900</v>
      </c>
      <c r="F56" s="258">
        <v>51739.6</v>
      </c>
      <c r="G56" s="257">
        <v>0</v>
      </c>
      <c r="H56" s="257">
        <v>0</v>
      </c>
      <c r="I56" s="257">
        <v>0</v>
      </c>
      <c r="J56" s="257">
        <v>0</v>
      </c>
      <c r="K56" s="258">
        <v>51739.6</v>
      </c>
      <c r="L56" s="257">
        <v>-415.2</v>
      </c>
    </row>
    <row r="57" spans="1:12" ht="13.5" thickBot="1">
      <c r="A57" s="256" t="s">
        <v>573</v>
      </c>
      <c r="B57" s="256" t="s">
        <v>532</v>
      </c>
      <c r="C57" s="257">
        <v>263993</v>
      </c>
      <c r="D57" s="258">
        <v>263993</v>
      </c>
      <c r="E57" s="257">
        <v>0</v>
      </c>
      <c r="F57" s="258">
        <v>-263993</v>
      </c>
      <c r="G57" s="257">
        <v>0</v>
      </c>
      <c r="H57" s="257">
        <v>0</v>
      </c>
      <c r="I57" s="257">
        <v>0</v>
      </c>
      <c r="J57" s="257">
        <v>0</v>
      </c>
      <c r="K57" s="258">
        <v>-263993</v>
      </c>
      <c r="L57" s="257">
        <v>0</v>
      </c>
    </row>
    <row r="58" spans="1:12" ht="13.5" thickBot="1">
      <c r="A58" s="365" t="s">
        <v>574</v>
      </c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7"/>
    </row>
    <row r="59" spans="1:12" ht="13.5" customHeight="1" thickBot="1">
      <c r="A59" s="256" t="s">
        <v>575</v>
      </c>
      <c r="B59" s="256" t="s">
        <v>532</v>
      </c>
      <c r="C59" s="257">
        <v>60</v>
      </c>
      <c r="D59" s="258">
        <v>211050</v>
      </c>
      <c r="E59" s="257">
        <v>0</v>
      </c>
      <c r="F59" s="258">
        <v>-211050</v>
      </c>
      <c r="G59" s="257">
        <v>0</v>
      </c>
      <c r="H59" s="257">
        <v>0</v>
      </c>
      <c r="I59" s="257">
        <v>0</v>
      </c>
      <c r="J59" s="257">
        <v>0</v>
      </c>
      <c r="K59" s="258">
        <v>-211050</v>
      </c>
      <c r="L59" s="257">
        <v>0</v>
      </c>
    </row>
    <row r="60" spans="1:12" ht="13.5" thickBot="1">
      <c r="A60" s="365" t="s">
        <v>130</v>
      </c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7"/>
    </row>
    <row r="61" spans="1:12" ht="13.5" thickBot="1">
      <c r="A61" s="256" t="s">
        <v>576</v>
      </c>
      <c r="B61" s="256" t="s">
        <v>532</v>
      </c>
      <c r="C61" s="257">
        <v>336</v>
      </c>
      <c r="D61" s="258">
        <v>600957.83</v>
      </c>
      <c r="E61" s="257">
        <v>0</v>
      </c>
      <c r="F61" s="258">
        <v>-600957.83</v>
      </c>
      <c r="G61" s="257">
        <v>0</v>
      </c>
      <c r="H61" s="257">
        <v>0</v>
      </c>
      <c r="I61" s="257">
        <v>0</v>
      </c>
      <c r="J61" s="257">
        <v>0</v>
      </c>
      <c r="K61" s="258">
        <v>-600957.83</v>
      </c>
      <c r="L61" s="257">
        <v>0</v>
      </c>
    </row>
    <row r="62" spans="1:12" ht="13.5" thickBot="1">
      <c r="A62" s="365" t="s">
        <v>577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7"/>
    </row>
    <row r="63" spans="1:12" ht="13.5" customHeight="1" thickBot="1">
      <c r="A63" s="256" t="s">
        <v>578</v>
      </c>
      <c r="B63" s="256" t="s">
        <v>532</v>
      </c>
      <c r="C63" s="257">
        <v>2020.69</v>
      </c>
      <c r="D63" s="258">
        <v>244478.75</v>
      </c>
      <c r="E63" s="257">
        <v>0</v>
      </c>
      <c r="F63" s="258">
        <v>-244478.75</v>
      </c>
      <c r="G63" s="257">
        <v>0</v>
      </c>
      <c r="H63" s="257">
        <v>0</v>
      </c>
      <c r="I63" s="257">
        <v>0</v>
      </c>
      <c r="J63" s="257">
        <v>0</v>
      </c>
      <c r="K63" s="258">
        <v>-244478.75</v>
      </c>
      <c r="L63" s="257">
        <v>0</v>
      </c>
    </row>
    <row r="64" spans="1:12" ht="13.5" thickBot="1">
      <c r="A64" s="255" t="s">
        <v>579</v>
      </c>
      <c r="B64" s="255">
        <v>44</v>
      </c>
      <c r="C64" s="256"/>
      <c r="D64" s="259">
        <v>28047186.91</v>
      </c>
      <c r="E64" s="259">
        <v>180930.67</v>
      </c>
      <c r="F64" s="259">
        <v>-27762579.28</v>
      </c>
      <c r="G64" s="260">
        <v>0</v>
      </c>
      <c r="H64" s="260">
        <v>0</v>
      </c>
      <c r="I64" s="260">
        <v>0</v>
      </c>
      <c r="J64" s="260">
        <v>0</v>
      </c>
      <c r="K64" s="259">
        <v>-27763156.4</v>
      </c>
      <c r="L64" s="259">
        <v>-94549.03</v>
      </c>
    </row>
    <row r="65" ht="16.5">
      <c r="A65" s="249" t="s">
        <v>580</v>
      </c>
    </row>
    <row r="66" ht="16.5">
      <c r="A66" s="249" t="s">
        <v>581</v>
      </c>
    </row>
    <row r="67" ht="16.5">
      <c r="A67" s="249"/>
    </row>
  </sheetData>
  <sheetProtection/>
  <mergeCells count="8">
    <mergeCell ref="A60:L60"/>
    <mergeCell ref="A62:L62"/>
    <mergeCell ref="A9:L9"/>
    <mergeCell ref="B11:B14"/>
    <mergeCell ref="C11:C14"/>
    <mergeCell ref="L11:L14"/>
    <mergeCell ref="A16:L16"/>
    <mergeCell ref="A58:L58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2" width="9.140625" style="217" customWidth="1"/>
    <col min="3" max="3" width="18.7109375" style="217" customWidth="1"/>
    <col min="4" max="4" width="8.421875" style="124" customWidth="1"/>
    <col min="5" max="5" width="10.140625" style="124" customWidth="1"/>
    <col min="6" max="6" width="5.140625" style="124" customWidth="1"/>
    <col min="7" max="7" width="10.57421875" style="124" customWidth="1"/>
    <col min="8" max="8" width="4.57421875" style="124" customWidth="1"/>
    <col min="9" max="9" width="10.8515625" style="124" customWidth="1"/>
    <col min="10" max="10" width="4.140625" style="124" customWidth="1"/>
    <col min="11" max="11" width="10.7109375" style="124" customWidth="1"/>
    <col min="12" max="12" width="4.140625" style="124" customWidth="1"/>
    <col min="13" max="13" width="10.8515625" style="124" bestFit="1" customWidth="1"/>
    <col min="14" max="14" width="4.7109375" style="124" customWidth="1"/>
    <col min="15" max="15" width="10.57421875" style="124" customWidth="1"/>
    <col min="16" max="16384" width="9.140625" style="125" customWidth="1"/>
  </cols>
  <sheetData>
    <row r="1" spans="1:15" ht="12.75">
      <c r="A1" s="4" t="s">
        <v>585</v>
      </c>
      <c r="B1" s="4"/>
      <c r="C1"/>
      <c r="D1"/>
      <c r="E1"/>
      <c r="F1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2.75">
      <c r="A2" s="4" t="s">
        <v>494</v>
      </c>
      <c r="B2" s="4"/>
      <c r="C2"/>
      <c r="D2"/>
      <c r="E2"/>
      <c r="F2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2.75">
      <c r="A3" s="4" t="s">
        <v>327</v>
      </c>
      <c r="B3" s="4"/>
      <c r="C3"/>
      <c r="D3"/>
      <c r="E3"/>
      <c r="F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2.75">
      <c r="A4" s="103" t="s">
        <v>328</v>
      </c>
      <c r="B4" s="4"/>
      <c r="C4"/>
      <c r="D4"/>
      <c r="E4"/>
      <c r="F4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2.75">
      <c r="A5" s="4" t="s">
        <v>329</v>
      </c>
      <c r="B5" s="4"/>
      <c r="C5"/>
      <c r="D5"/>
      <c r="E5"/>
      <c r="F5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4" t="s">
        <v>495</v>
      </c>
      <c r="B6" s="4"/>
      <c r="C6"/>
      <c r="D6"/>
      <c r="E6"/>
      <c r="F6"/>
      <c r="G6" s="123"/>
      <c r="H6" s="123"/>
      <c r="I6" s="123"/>
      <c r="J6" s="123"/>
      <c r="K6" s="123"/>
      <c r="L6" s="123"/>
      <c r="N6" s="123"/>
      <c r="O6" s="123"/>
    </row>
    <row r="7" spans="1:15" ht="12.75">
      <c r="A7" s="124"/>
      <c r="C7" s="216"/>
      <c r="D7" s="123"/>
      <c r="E7" s="123"/>
      <c r="F7" s="123"/>
      <c r="G7" s="123"/>
      <c r="H7" s="123"/>
      <c r="I7" s="123"/>
      <c r="J7" s="123"/>
      <c r="K7" s="123"/>
      <c r="L7" s="123"/>
      <c r="N7" s="123"/>
      <c r="O7" s="123"/>
    </row>
    <row r="8" spans="1:15" ht="12.75">
      <c r="A8" s="124"/>
      <c r="B8" s="238" t="s">
        <v>638</v>
      </c>
      <c r="C8" s="216"/>
      <c r="D8" s="123"/>
      <c r="E8" s="123"/>
      <c r="F8" s="123"/>
      <c r="G8" s="123"/>
      <c r="H8" s="123"/>
      <c r="I8" s="123"/>
      <c r="J8" s="123"/>
      <c r="K8" s="123"/>
      <c r="L8" s="123"/>
      <c r="N8" s="123"/>
      <c r="O8" s="123"/>
    </row>
    <row r="9" spans="1:15" ht="12.75">
      <c r="A9" s="216"/>
      <c r="B9" s="216"/>
      <c r="C9" s="216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s="218" customFormat="1" ht="11.25">
      <c r="A10" s="414" t="s">
        <v>103</v>
      </c>
      <c r="B10" s="415"/>
      <c r="C10" s="415"/>
      <c r="D10" s="415"/>
      <c r="E10" s="416"/>
      <c r="F10" s="411" t="s">
        <v>1</v>
      </c>
      <c r="G10" s="405" t="s">
        <v>465</v>
      </c>
      <c r="H10" s="411" t="s">
        <v>1</v>
      </c>
      <c r="I10" s="385" t="s">
        <v>466</v>
      </c>
      <c r="J10" s="411" t="s">
        <v>1</v>
      </c>
      <c r="K10" s="385" t="s">
        <v>120</v>
      </c>
      <c r="L10" s="411" t="s">
        <v>1</v>
      </c>
      <c r="M10" s="385" t="s">
        <v>467</v>
      </c>
      <c r="N10" s="411" t="s">
        <v>1</v>
      </c>
      <c r="O10" s="385" t="s">
        <v>127</v>
      </c>
    </row>
    <row r="11" spans="1:15" s="218" customFormat="1" ht="15" customHeight="1">
      <c r="A11" s="393" t="s">
        <v>452</v>
      </c>
      <c r="B11" s="394"/>
      <c r="C11" s="395"/>
      <c r="D11" s="402" t="s">
        <v>453</v>
      </c>
      <c r="E11" s="405" t="s">
        <v>468</v>
      </c>
      <c r="F11" s="412"/>
      <c r="G11" s="406"/>
      <c r="H11" s="412"/>
      <c r="I11" s="386"/>
      <c r="J11" s="412"/>
      <c r="K11" s="386"/>
      <c r="L11" s="412"/>
      <c r="M11" s="386"/>
      <c r="N11" s="412"/>
      <c r="O11" s="386"/>
    </row>
    <row r="12" spans="1:15" s="218" customFormat="1" ht="25.5" customHeight="1">
      <c r="A12" s="396"/>
      <c r="B12" s="397"/>
      <c r="C12" s="398"/>
      <c r="D12" s="403"/>
      <c r="E12" s="406"/>
      <c r="F12" s="412"/>
      <c r="G12" s="406"/>
      <c r="H12" s="412"/>
      <c r="I12" s="386"/>
      <c r="J12" s="412"/>
      <c r="K12" s="386"/>
      <c r="L12" s="412"/>
      <c r="M12" s="386"/>
      <c r="N12" s="412"/>
      <c r="O12" s="386"/>
    </row>
    <row r="13" spans="1:15" s="218" customFormat="1" ht="18" customHeight="1">
      <c r="A13" s="399"/>
      <c r="B13" s="400"/>
      <c r="C13" s="401"/>
      <c r="D13" s="404"/>
      <c r="E13" s="407"/>
      <c r="F13" s="412"/>
      <c r="G13" s="407"/>
      <c r="H13" s="412"/>
      <c r="I13" s="387"/>
      <c r="J13" s="412"/>
      <c r="K13" s="387"/>
      <c r="L13" s="412"/>
      <c r="M13" s="387"/>
      <c r="N13" s="412"/>
      <c r="O13" s="387"/>
    </row>
    <row r="14" spans="1:15" s="218" customFormat="1" ht="18" customHeight="1">
      <c r="A14" s="408">
        <v>1</v>
      </c>
      <c r="B14" s="409"/>
      <c r="C14" s="409"/>
      <c r="D14" s="409"/>
      <c r="E14" s="410"/>
      <c r="F14" s="413"/>
      <c r="G14" s="219">
        <v>2</v>
      </c>
      <c r="H14" s="413"/>
      <c r="I14" s="136">
        <v>3</v>
      </c>
      <c r="J14" s="413"/>
      <c r="K14" s="136">
        <v>4</v>
      </c>
      <c r="L14" s="413"/>
      <c r="M14" s="136">
        <v>5</v>
      </c>
      <c r="N14" s="413"/>
      <c r="O14" s="136">
        <v>6</v>
      </c>
    </row>
    <row r="15" spans="1:16" s="218" customFormat="1" ht="13.5" customHeight="1">
      <c r="A15" s="388" t="s">
        <v>469</v>
      </c>
      <c r="B15" s="389"/>
      <c r="C15" s="389"/>
      <c r="D15" s="389"/>
      <c r="E15" s="390"/>
      <c r="F15" s="220">
        <v>678</v>
      </c>
      <c r="G15" s="220"/>
      <c r="H15" s="220">
        <v>689</v>
      </c>
      <c r="I15" s="220"/>
      <c r="J15" s="220">
        <v>700</v>
      </c>
      <c r="K15" s="220"/>
      <c r="L15" s="220">
        <v>711</v>
      </c>
      <c r="M15" s="220"/>
      <c r="N15" s="220">
        <v>722</v>
      </c>
      <c r="O15" s="220"/>
      <c r="P15" s="221"/>
    </row>
    <row r="16" spans="1:16" s="218" customFormat="1" ht="12.75" customHeight="1">
      <c r="A16" s="391" t="s">
        <v>470</v>
      </c>
      <c r="B16" s="392"/>
      <c r="C16" s="392"/>
      <c r="D16" s="392"/>
      <c r="E16" s="392"/>
      <c r="F16" s="222">
        <v>679</v>
      </c>
      <c r="G16" s="222"/>
      <c r="H16" s="220">
        <v>690</v>
      </c>
      <c r="I16" s="222"/>
      <c r="J16" s="222">
        <v>701</v>
      </c>
      <c r="K16" s="222"/>
      <c r="L16" s="222">
        <v>712</v>
      </c>
      <c r="M16" s="222"/>
      <c r="N16" s="222">
        <v>723</v>
      </c>
      <c r="O16" s="222"/>
      <c r="P16" s="223"/>
    </row>
    <row r="17" spans="1:15" s="133" customFormat="1" ht="12.75">
      <c r="A17" s="381" t="s">
        <v>471</v>
      </c>
      <c r="B17" s="382"/>
      <c r="C17" s="382"/>
      <c r="D17" s="382"/>
      <c r="E17" s="383"/>
      <c r="F17" s="222">
        <v>680</v>
      </c>
      <c r="G17" s="222"/>
      <c r="H17" s="220">
        <v>691</v>
      </c>
      <c r="I17" s="222"/>
      <c r="J17" s="222">
        <v>702</v>
      </c>
      <c r="K17" s="222"/>
      <c r="L17" s="222">
        <v>713</v>
      </c>
      <c r="M17" s="222"/>
      <c r="N17" s="222">
        <v>724</v>
      </c>
      <c r="O17" s="222"/>
    </row>
    <row r="18" spans="1:15" s="133" customFormat="1" ht="12.75">
      <c r="A18" s="384" t="s">
        <v>472</v>
      </c>
      <c r="B18" s="384"/>
      <c r="C18" s="384"/>
      <c r="D18" s="384"/>
      <c r="E18" s="384"/>
      <c r="F18" s="222">
        <v>681</v>
      </c>
      <c r="G18" s="222"/>
      <c r="H18" s="220">
        <v>692</v>
      </c>
      <c r="I18" s="222"/>
      <c r="J18" s="224">
        <v>703</v>
      </c>
      <c r="K18" s="222"/>
      <c r="L18" s="222">
        <v>714</v>
      </c>
      <c r="M18" s="222"/>
      <c r="N18" s="222">
        <v>725</v>
      </c>
      <c r="O18" s="222"/>
    </row>
    <row r="19" spans="1:15" s="133" customFormat="1" ht="12.75">
      <c r="A19" s="373" t="s">
        <v>473</v>
      </c>
      <c r="B19" s="374"/>
      <c r="C19" s="374"/>
      <c r="D19" s="374"/>
      <c r="E19" s="375"/>
      <c r="F19" s="222">
        <v>682</v>
      </c>
      <c r="G19" s="194">
        <f>SUM(G17:G18)</f>
        <v>0</v>
      </c>
      <c r="H19" s="158">
        <v>693</v>
      </c>
      <c r="I19" s="194">
        <f>SUM(I17:I18)</f>
        <v>0</v>
      </c>
      <c r="J19" s="158">
        <v>704</v>
      </c>
      <c r="K19" s="194">
        <f>SUM(K17:K18)</f>
        <v>0</v>
      </c>
      <c r="L19" s="158">
        <v>715</v>
      </c>
      <c r="M19" s="225">
        <f>SUM(M17:M18)</f>
        <v>0</v>
      </c>
      <c r="N19" s="158">
        <v>726</v>
      </c>
      <c r="O19" s="225">
        <f>SUM(O17:O18)</f>
        <v>0</v>
      </c>
    </row>
    <row r="20" spans="1:15" s="133" customFormat="1" ht="13.5" thickBot="1">
      <c r="A20" s="376" t="s">
        <v>474</v>
      </c>
      <c r="B20" s="376"/>
      <c r="C20" s="376"/>
      <c r="D20" s="376"/>
      <c r="E20" s="376"/>
      <c r="F20" s="222">
        <v>683</v>
      </c>
      <c r="G20" s="226"/>
      <c r="H20" s="227">
        <v>694</v>
      </c>
      <c r="I20" s="228"/>
      <c r="J20" s="188">
        <v>705</v>
      </c>
      <c r="K20" s="228"/>
      <c r="L20" s="229">
        <v>716</v>
      </c>
      <c r="M20" s="230"/>
      <c r="N20" s="231">
        <v>727</v>
      </c>
      <c r="O20" s="232"/>
    </row>
    <row r="21" spans="1:15" s="133" customFormat="1" ht="13.5" thickBot="1">
      <c r="A21" s="378" t="s">
        <v>628</v>
      </c>
      <c r="B21" s="379"/>
      <c r="C21" s="380"/>
      <c r="D21" s="266" t="s">
        <v>532</v>
      </c>
      <c r="E21" s="266" t="s">
        <v>576</v>
      </c>
      <c r="F21" s="222"/>
      <c r="G21" s="268">
        <v>657158.88</v>
      </c>
      <c r="H21" s="227"/>
      <c r="I21" s="268">
        <v>600957.83</v>
      </c>
      <c r="J21" s="188"/>
      <c r="K21" s="267">
        <v>0</v>
      </c>
      <c r="L21" s="229"/>
      <c r="M21" s="230">
        <v>0.28</v>
      </c>
      <c r="N21" s="231"/>
      <c r="O21" s="267">
        <v>0</v>
      </c>
    </row>
    <row r="22" spans="1:15" s="133" customFormat="1" ht="12.75">
      <c r="A22" s="377" t="s">
        <v>475</v>
      </c>
      <c r="B22" s="377"/>
      <c r="C22" s="377"/>
      <c r="D22" s="377"/>
      <c r="E22" s="377"/>
      <c r="F22" s="233">
        <v>684</v>
      </c>
      <c r="G22" s="226"/>
      <c r="H22" s="227">
        <v>695</v>
      </c>
      <c r="I22" s="228"/>
      <c r="J22" s="188">
        <v>706</v>
      </c>
      <c r="K22" s="228"/>
      <c r="L22" s="229">
        <v>717</v>
      </c>
      <c r="M22" s="230"/>
      <c r="N22" s="231">
        <v>728</v>
      </c>
      <c r="O22" s="232"/>
    </row>
    <row r="23" spans="1:15" s="133" customFormat="1" ht="12.75">
      <c r="A23" s="377" t="s">
        <v>476</v>
      </c>
      <c r="B23" s="377"/>
      <c r="C23" s="377"/>
      <c r="D23" s="377"/>
      <c r="E23" s="377"/>
      <c r="F23" s="233">
        <v>685</v>
      </c>
      <c r="G23" s="226"/>
      <c r="H23" s="227">
        <v>696</v>
      </c>
      <c r="I23" s="228"/>
      <c r="J23" s="188">
        <v>707</v>
      </c>
      <c r="K23" s="228"/>
      <c r="L23" s="229">
        <v>718</v>
      </c>
      <c r="M23" s="230"/>
      <c r="N23" s="231">
        <v>729</v>
      </c>
      <c r="O23" s="232"/>
    </row>
    <row r="24" spans="1:15" s="133" customFormat="1" ht="12.75">
      <c r="A24" s="377" t="s">
        <v>477</v>
      </c>
      <c r="B24" s="377"/>
      <c r="C24" s="377"/>
      <c r="D24" s="377"/>
      <c r="E24" s="377"/>
      <c r="F24" s="233">
        <v>686</v>
      </c>
      <c r="G24" s="233"/>
      <c r="H24" s="227">
        <v>697</v>
      </c>
      <c r="I24" s="233"/>
      <c r="J24" s="227">
        <v>708</v>
      </c>
      <c r="K24" s="233"/>
      <c r="L24" s="200">
        <v>719</v>
      </c>
      <c r="M24" s="233"/>
      <c r="N24" s="227">
        <v>730</v>
      </c>
      <c r="O24" s="233"/>
    </row>
    <row r="25" spans="1:15" s="133" customFormat="1" ht="13.5" thickBot="1">
      <c r="A25" s="377" t="s">
        <v>478</v>
      </c>
      <c r="B25" s="377"/>
      <c r="C25" s="377"/>
      <c r="D25" s="377"/>
      <c r="E25" s="377"/>
      <c r="F25" s="233">
        <v>687</v>
      </c>
      <c r="G25" s="203"/>
      <c r="H25" s="227">
        <v>698</v>
      </c>
      <c r="I25" s="202"/>
      <c r="J25" s="188">
        <v>709</v>
      </c>
      <c r="K25" s="202"/>
      <c r="L25" s="229">
        <v>720</v>
      </c>
      <c r="M25" s="230"/>
      <c r="N25" s="231">
        <v>731</v>
      </c>
      <c r="O25" s="234"/>
    </row>
    <row r="26" spans="1:15" s="133" customFormat="1" ht="13.5" thickBot="1">
      <c r="A26" s="376" t="s">
        <v>479</v>
      </c>
      <c r="B26" s="376"/>
      <c r="C26" s="376"/>
      <c r="D26" s="376"/>
      <c r="E26" s="376"/>
      <c r="F26" s="233">
        <v>688</v>
      </c>
      <c r="G26" s="285">
        <v>657158.88</v>
      </c>
      <c r="H26" s="227">
        <v>699</v>
      </c>
      <c r="I26" s="285">
        <v>600957.83</v>
      </c>
      <c r="J26" s="188">
        <v>710</v>
      </c>
      <c r="K26" s="202">
        <f>K19</f>
        <v>0</v>
      </c>
      <c r="L26" s="229">
        <v>721</v>
      </c>
      <c r="M26" s="230"/>
      <c r="N26" s="231">
        <v>732</v>
      </c>
      <c r="O26" s="210">
        <f>O19</f>
        <v>0</v>
      </c>
    </row>
    <row r="27" spans="1:15" s="133" customFormat="1" ht="12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5" s="133" customFormat="1" ht="12.75">
      <c r="A28" s="235" t="s">
        <v>460</v>
      </c>
      <c r="B28" s="235"/>
      <c r="C28" s="235"/>
      <c r="D28" s="212"/>
      <c r="E28" s="212"/>
      <c r="F28" s="124"/>
      <c r="G28" s="124"/>
      <c r="H28" s="124"/>
      <c r="I28" s="124"/>
      <c r="J28" s="213" t="s">
        <v>222</v>
      </c>
      <c r="K28" s="124"/>
      <c r="L28" s="372" t="s">
        <v>461</v>
      </c>
      <c r="M28" s="372"/>
      <c r="N28" s="372"/>
      <c r="O28" s="372"/>
    </row>
    <row r="29" spans="1:15" s="133" customFormat="1" ht="12.75">
      <c r="A29" s="235" t="s">
        <v>637</v>
      </c>
      <c r="B29" s="235"/>
      <c r="C29" s="235"/>
      <c r="D29" s="212" t="s">
        <v>462</v>
      </c>
      <c r="E29" s="124"/>
      <c r="F29" s="124"/>
      <c r="G29" s="124"/>
      <c r="H29" s="124"/>
      <c r="I29" s="124"/>
      <c r="J29" s="124"/>
      <c r="K29" s="212"/>
      <c r="L29" s="372" t="s">
        <v>440</v>
      </c>
      <c r="M29" s="372"/>
      <c r="N29" s="372"/>
      <c r="O29" s="372"/>
    </row>
    <row r="30" spans="1:15" s="133" customFormat="1" ht="12.75">
      <c r="A30" s="217"/>
      <c r="B30" s="217"/>
      <c r="C30" s="217"/>
      <c r="D30" s="124"/>
      <c r="E30" s="124"/>
      <c r="F30" s="124"/>
      <c r="G30" s="124"/>
      <c r="H30" s="124"/>
      <c r="I30" s="124"/>
      <c r="J30" s="215"/>
      <c r="K30" s="127"/>
      <c r="L30" s="123"/>
      <c r="M30" s="236"/>
      <c r="N30" s="236"/>
      <c r="O30" s="124"/>
    </row>
    <row r="31" spans="1:15" s="133" customFormat="1" ht="12.75">
      <c r="A31" s="216"/>
      <c r="B31" s="217" t="s">
        <v>480</v>
      </c>
      <c r="C31" s="216"/>
      <c r="D31" s="123"/>
      <c r="E31" s="126"/>
      <c r="F31" s="123"/>
      <c r="G31" s="127"/>
      <c r="H31" s="123"/>
      <c r="I31" s="123"/>
      <c r="J31" s="123"/>
      <c r="K31" s="127"/>
      <c r="L31" s="123"/>
      <c r="M31" s="236"/>
      <c r="N31" s="236"/>
      <c r="O31" s="214"/>
    </row>
    <row r="32" spans="1:15" s="133" customFormat="1" ht="12.75">
      <c r="A32" s="217"/>
      <c r="B32" s="217" t="s">
        <v>464</v>
      </c>
      <c r="C32" s="217"/>
      <c r="D32" s="124"/>
      <c r="E32" s="124"/>
      <c r="F32" s="124"/>
      <c r="G32" s="124"/>
      <c r="H32" s="124"/>
      <c r="I32" s="124"/>
      <c r="J32" s="124"/>
      <c r="K32" s="124"/>
      <c r="L32" s="124"/>
      <c r="M32" s="236"/>
      <c r="N32" s="236"/>
      <c r="O32" s="124"/>
    </row>
    <row r="33" spans="1:15" s="133" customFormat="1" ht="12.75">
      <c r="A33" s="217"/>
      <c r="B33" s="217" t="s">
        <v>481</v>
      </c>
      <c r="C33" s="217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pans="1:16" s="218" customFormat="1" ht="23.25" customHeight="1">
      <c r="A34" s="217"/>
      <c r="B34" s="217"/>
      <c r="C34" s="217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223"/>
    </row>
    <row r="35" spans="1:16" s="218" customFormat="1" ht="12.75">
      <c r="A35" s="217"/>
      <c r="B35" s="217"/>
      <c r="C35" s="217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223"/>
    </row>
    <row r="36" spans="1:15" s="133" customFormat="1" ht="14.25" customHeight="1">
      <c r="A36" s="217"/>
      <c r="B36" s="217"/>
      <c r="C36" s="217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</row>
    <row r="37" spans="1:15" s="193" customFormat="1" ht="12.75">
      <c r="A37" s="217"/>
      <c r="B37" s="217"/>
      <c r="C37" s="217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</row>
    <row r="38" spans="1:15" s="193" customFormat="1" ht="12.75">
      <c r="A38" s="217"/>
      <c r="B38" s="217"/>
      <c r="C38" s="217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</row>
    <row r="39" spans="1:15" s="193" customFormat="1" ht="12.75">
      <c r="A39" s="217"/>
      <c r="B39" s="217"/>
      <c r="C39" s="217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</row>
    <row r="40" spans="1:15" s="193" customFormat="1" ht="12.75">
      <c r="A40" s="217"/>
      <c r="B40" s="217"/>
      <c r="C40" s="217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</row>
    <row r="41" spans="1:15" s="193" customFormat="1" ht="12.75">
      <c r="A41" s="217"/>
      <c r="B41" s="217"/>
      <c r="C41" s="217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</row>
    <row r="42" spans="1:15" s="193" customFormat="1" ht="12.75">
      <c r="A42" s="217"/>
      <c r="B42" s="217"/>
      <c r="C42" s="217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</row>
    <row r="43" spans="1:15" s="193" customFormat="1" ht="12.75">
      <c r="A43" s="217"/>
      <c r="B43" s="217"/>
      <c r="C43" s="217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</row>
    <row r="44" spans="1:15" s="133" customFormat="1" ht="12.75">
      <c r="A44" s="217"/>
      <c r="B44" s="217"/>
      <c r="C44" s="217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</row>
    <row r="45" ht="12.75">
      <c r="P45" s="218"/>
    </row>
    <row r="46" ht="12.75">
      <c r="P46" s="218"/>
    </row>
    <row r="47" ht="12.75">
      <c r="P47" s="237"/>
    </row>
    <row r="48" ht="12.75">
      <c r="P48" s="218"/>
    </row>
  </sheetData>
  <sheetProtection/>
  <mergeCells count="29">
    <mergeCell ref="N10:N14"/>
    <mergeCell ref="O10:O13"/>
    <mergeCell ref="A10:E10"/>
    <mergeCell ref="F10:F14"/>
    <mergeCell ref="J10:J14"/>
    <mergeCell ref="K10:K13"/>
    <mergeCell ref="L10:L14"/>
    <mergeCell ref="M10:M13"/>
    <mergeCell ref="G10:G13"/>
    <mergeCell ref="H10:H14"/>
    <mergeCell ref="A17:E17"/>
    <mergeCell ref="A18:E18"/>
    <mergeCell ref="I10:I13"/>
    <mergeCell ref="A15:E15"/>
    <mergeCell ref="A16:E16"/>
    <mergeCell ref="A11:C13"/>
    <mergeCell ref="D11:D13"/>
    <mergeCell ref="E11:E13"/>
    <mergeCell ref="A14:E14"/>
    <mergeCell ref="L29:O29"/>
    <mergeCell ref="A19:E19"/>
    <mergeCell ref="A20:E20"/>
    <mergeCell ref="A22:E22"/>
    <mergeCell ref="A23:E23"/>
    <mergeCell ref="A24:E24"/>
    <mergeCell ref="A25:E25"/>
    <mergeCell ref="A21:C21"/>
    <mergeCell ref="A26:E26"/>
    <mergeCell ref="L28:O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2018-08-02T07:15:09Z</cp:lastPrinted>
  <dcterms:created xsi:type="dcterms:W3CDTF">2008-07-04T06:50:58Z</dcterms:created>
  <dcterms:modified xsi:type="dcterms:W3CDTF">2018-08-02T12:31:18Z</dcterms:modified>
  <cp:category/>
  <cp:version/>
  <cp:contentType/>
  <cp:contentStatus/>
</cp:coreProperties>
</file>